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7K745OXhRfF0R/9cyt5gGj5LCrHKkbDM1eiV0AzT/7Elh+6blrWKLJ2MvssybaIDKJPv9hNZR8y4YQkAqbsFg==" workbookSaltValue="hLKBJ+kDFrx9FyOtH6ZJB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<sst xmlns="http://schemas.openxmlformats.org/spreadsheetml/2006/main" xmlns:r="http://schemas.openxmlformats.org/officeDocument/2006/relationships" count="114" uniqueCount="114">
  <si>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</si>
  <si>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</si>
  <si>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</si>
  <si>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</si>
  <si>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</si>
  <si>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</si>
  <si>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</si>
  <si>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</si>
  <si>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</si>
  <si>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</si>
  <si>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</si>
  <si>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</si>
  <si>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</si>
  <si>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</si>
  <si>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</si>
  <si>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</si>
  <si>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</si>
  <si>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</si>
  <si>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 xml:space="preserve"> 令和5年4月に法適用を行い会計方式が変わったため、令和4年度以前の指標は表示されていない。
 ①経常収支比率は100%を下回っており、しかも収入の大半は一般会計からの繰入金である。
 ⑥汚水処理原価は類似団体平均を上回り、⑤経費回収率は7割ほどとなっている。⑧水洗化率は100％と良好であるが、処理区域内人口が105人と少なく、汚水処理費を賄うほどの使用料を確保するのは困難な状況となっている。
 ④企業債残高対事業規模比率は類似団体平均を大きく下回っている。現在は供用開始時に借入れた企業債の償還を進めており、償還期間の終盤にあるため、企業債残高は少なくなっているが、事業規模に対して使用料収入が少ないため、償還は一般会計からの繰入金に頼らざるを得ない状況が続いている。
 ⑦施設利用率は、50％を下回っており、更新時には人口動向を踏まえた最適な施設規模を検討する必要がある。</t>
    <rPh sb="61" eb="63">
      <t>シタマワ</t>
    </rPh>
    <rPh sb="108" eb="110">
      <t>ウワマワ</t>
    </rPh>
    <rPh sb="141" eb="143">
      <t>リョウコウ</t>
    </rPh>
    <rPh sb="221" eb="222">
      <t>オオ</t>
    </rPh>
    <rPh sb="224" eb="225">
      <t>シタ</t>
    </rPh>
    <rPh sb="238" eb="239">
      <t>ジ</t>
    </rPh>
    <rPh sb="251" eb="252">
      <t>スス</t>
    </rPh>
    <rPh sb="257" eb="261">
      <t>ショウカンキカン</t>
    </rPh>
    <rPh sb="262" eb="264">
      <t>シュウバン</t>
    </rPh>
    <rPh sb="276" eb="277">
      <t>スク</t>
    </rPh>
    <rPh sb="331" eb="332">
      <t>ツヅ</t>
    </rPh>
    <rPh sb="351" eb="353">
      <t>シタマワ</t>
    </rPh>
    <rPh sb="358" eb="360">
      <t>コウシン</t>
    </rPh>
    <rPh sb="360" eb="361">
      <t>ジ</t>
    </rPh>
    <rPh sb="363" eb="367">
      <t>ジンコウドウコウ</t>
    </rPh>
    <rPh sb="368" eb="369">
      <t>フ</t>
    </rPh>
    <rPh sb="372" eb="374">
      <t>サイテキ</t>
    </rPh>
    <rPh sb="375" eb="379">
      <t>シセツキボ</t>
    </rPh>
    <rPh sb="380" eb="382">
      <t>ケントウ</t>
    </rPh>
    <rPh sb="384" eb="386">
      <t>ヒツヨウ</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</si>
  <si>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</si>
  <si>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</si>
  <si>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</si>
  <si>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</si>
  <si>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</si>
  <si>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</si>
  <si>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</si>
  <si>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</si>
  <si>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</si>
  <si>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</si>
  <si>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</si>
  <si>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</si>
  <si>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</si>
  <si>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</si>
  <si>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</si>
  <si>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</si>
  <si>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</si>
  <si>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</si>
  <si>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</si>
  <si>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</si>
  <si>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</si>
  <si>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</si>
  <si>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</si>
  <si>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</si>
  <si>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</si>
  <si>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</si>
  <si>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</si>
  <si>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</si>
  <si>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</si>
  <si>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</si>
  <si>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</si>
  <si>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</si>
  <si>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</si>
  <si>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</si>
  <si>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</si>
  <si>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</si>
  <si>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</si>
  <si>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</si>
  <si>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</si>
  <si>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</si>
  <si>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</si>
  <si>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</si>
  <si>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</si>
  <si>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</si>
  <si>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</si>
  <si>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</si>
  <si>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</si>
  <si>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</si>
  <si>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</si>
  <si>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</si>
  <si>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</si>
  <si>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</si>
  <si>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</si>
  <si>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</si>
  <si>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</si>
  <si>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</si>
  <si>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</si>
  <si>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</si>
  <si>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</si>
  <si>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</si>
  <si>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</si>
  <si>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</si>
  <si>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</si>
  <si>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</si>
  <si>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</si>
  <si>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</si>
  <si>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</si>
  <si>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</si>
  <si>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</si>
  <si>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</si>
  <si>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</si>
  <si>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</si>
  <si>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</si>
  <si>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</si>
  <si>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</si>
  <si>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</si>
  <si>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</si>
  <si>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</si>
  <si>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</si>
  <si>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</si>
  <si>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</si>
  <si>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</si>
  <si>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</si>
  <si>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</si>
  <si>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</si>
  <si>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</si>
  <si>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</si>
  <si>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</si>
  <si>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</si>
  <si>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</si>
  <si>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</si>
  <si>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</si>
  <si>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</si>
  <si>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①有形固定資産減価償却費率は、類似団体平均を下回って低い水準であるが、法適用時にはそれまでの減価償却累計額を控除した金額を帳簿原価としたため、この指標は老朽化の実態を適切に表していないことに留意する必要がある。
 実際には、供用開始から28年が経過しており、修繕等によって長寿命化を図っている状況である。</t>
  </si>
  <si>
    <t xml:space="preserve"> 高野町では、公共下水道・特定環境保全公共下水道・農業集落排水・個別排水処理・生活排水処理と下水道事業を展開しており、下水道の普及啓発に努めている。
 このうち、個別排水処理事業は、各戸設置の合併浄化槽を町が維持管理し、山間部の汚水処理を行っている。
 処理区域内人口が減少傾向にあり、使用料収入の増加が見込めないことから、今後も一般会計からの繰入が必須となる。継続的に経費削減の取り組みを行うことはもちろんであるが、中長期的には、使用料単価の見直し等も含めた検討が必要である。</t>
    <rPh sb="65" eb="67">
      <t>ケイハツ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</si>
</sst>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96.48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18.149999999999999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39.700000000000003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17.79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224.6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119.08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132.16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182.53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992.16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72.94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45.55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396.76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331.17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【208.93】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【136.43】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19</v>
      </c>
      <c r="AM7" s="5"/>
      <c r="AN7" s="5"/>
      <c r="AO7" s="5"/>
      <c r="AP7" s="5"/>
      <c r="AQ7" s="5"/>
      <c r="AR7" s="5"/>
      <c r="AS7" s="5"/>
      <c r="AT7" s="5" t="s">
        <v>15</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2676</v>
      </c>
      <c r="AM8" s="21"/>
      <c r="AN8" s="21"/>
      <c r="AO8" s="21"/>
      <c r="AP8" s="21"/>
      <c r="AQ8" s="21"/>
      <c r="AR8" s="21"/>
      <c r="AS8" s="21"/>
      <c r="AT8" s="7">
        <f>データ!T6</f>
        <v>137.03</v>
      </c>
      <c r="AU8" s="7"/>
      <c r="AV8" s="7"/>
      <c r="AW8" s="7"/>
      <c r="AX8" s="7"/>
      <c r="AY8" s="7"/>
      <c r="AZ8" s="7"/>
      <c r="BA8" s="7"/>
      <c r="BB8" s="7">
        <f>データ!U6</f>
        <v>19.53</v>
      </c>
      <c r="BC8" s="7"/>
      <c r="BD8" s="7"/>
      <c r="BE8" s="7"/>
      <c r="BF8" s="7"/>
      <c r="BG8" s="7"/>
      <c r="BH8" s="7"/>
      <c r="BI8" s="7"/>
      <c r="BJ8" s="3"/>
      <c r="BK8" s="3"/>
      <c r="BL8" s="27" t="s">
        <v>16</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6</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78.319999999999993</v>
      </c>
      <c r="J10" s="7"/>
      <c r="K10" s="7"/>
      <c r="L10" s="7"/>
      <c r="M10" s="7"/>
      <c r="N10" s="7"/>
      <c r="O10" s="7"/>
      <c r="P10" s="7">
        <f>データ!P6</f>
        <v>3.98</v>
      </c>
      <c r="Q10" s="7"/>
      <c r="R10" s="7"/>
      <c r="S10" s="7"/>
      <c r="T10" s="7"/>
      <c r="U10" s="7"/>
      <c r="V10" s="7"/>
      <c r="W10" s="7">
        <f>データ!Q6</f>
        <v>100</v>
      </c>
      <c r="X10" s="7"/>
      <c r="Y10" s="7"/>
      <c r="Z10" s="7"/>
      <c r="AA10" s="7"/>
      <c r="AB10" s="7"/>
      <c r="AC10" s="7"/>
      <c r="AD10" s="21">
        <f>データ!R6</f>
        <v>4200</v>
      </c>
      <c r="AE10" s="21"/>
      <c r="AF10" s="21"/>
      <c r="AG10" s="21"/>
      <c r="AH10" s="21"/>
      <c r="AI10" s="21"/>
      <c r="AJ10" s="21"/>
      <c r="AK10" s="2"/>
      <c r="AL10" s="21">
        <f>データ!V6</f>
        <v>105</v>
      </c>
      <c r="AM10" s="21"/>
      <c r="AN10" s="21"/>
      <c r="AO10" s="21"/>
      <c r="AP10" s="21"/>
      <c r="AQ10" s="21"/>
      <c r="AR10" s="21"/>
      <c r="AS10" s="21"/>
      <c r="AT10" s="7">
        <f>データ!W6</f>
        <v>0.36</v>
      </c>
      <c r="AU10" s="7"/>
      <c r="AV10" s="7"/>
      <c r="AW10" s="7"/>
      <c r="AX10" s="7"/>
      <c r="AY10" s="7"/>
      <c r="AZ10" s="7"/>
      <c r="BA10" s="7"/>
      <c r="BB10" s="7">
        <f>データ!X6</f>
        <v>291.67</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18</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12</v>
      </c>
      <c r="J84" s="12" t="s">
        <v>49</v>
      </c>
      <c r="K84" s="12" t="s">
        <v>50</v>
      </c>
      <c r="L84" s="12" t="s">
        <v>4</v>
      </c>
      <c r="M84" s="12" t="s">
        <v>35</v>
      </c>
      <c r="N84" s="12" t="s">
        <v>52</v>
      </c>
      <c r="O84" s="12" t="s">
        <v>54</v>
      </c>
    </row>
    <row r="85" spans="1:78" hidden="1">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jdC/DVbvQY+AxMnMRqy2XuODeGbKlm9gR4F0XO/9371ayoDDXG5omsx0NaLKcVTzTbS/hbxa4DogLnrHU+uvSw==" saltValue="z7sf555ly6y183wpZNnU4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2</v>
      </c>
      <c r="C3" s="58" t="s">
        <v>58</v>
      </c>
      <c r="D3" s="58" t="s">
        <v>59</v>
      </c>
      <c r="E3" s="58" t="s">
        <v>8</v>
      </c>
      <c r="F3" s="58" t="s">
        <v>7</v>
      </c>
      <c r="G3" s="58" t="s">
        <v>27</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9</v>
      </c>
      <c r="N5" s="66" t="s">
        <v>75</v>
      </c>
      <c r="O5" s="66" t="s">
        <v>76</v>
      </c>
      <c r="P5" s="66" t="s">
        <v>77</v>
      </c>
      <c r="Q5" s="66" t="s">
        <v>78</v>
      </c>
      <c r="R5" s="66" t="s">
        <v>79</v>
      </c>
      <c r="S5" s="66" t="s">
        <v>80</v>
      </c>
      <c r="T5" s="66" t="s">
        <v>81</v>
      </c>
      <c r="U5" s="66" t="s">
        <v>64</v>
      </c>
      <c r="V5" s="66" t="s">
        <v>82</v>
      </c>
      <c r="W5" s="66" t="s">
        <v>83</v>
      </c>
      <c r="X5" s="66" t="s">
        <v>84</v>
      </c>
      <c r="Y5" s="66" t="s">
        <v>86</v>
      </c>
      <c r="Z5" s="66" t="s">
        <v>87</v>
      </c>
      <c r="AA5" s="66" t="s">
        <v>88</v>
      </c>
      <c r="AB5" s="66" t="s">
        <v>89</v>
      </c>
      <c r="AC5" s="66" t="s">
        <v>90</v>
      </c>
      <c r="AD5" s="66" t="s">
        <v>92</v>
      </c>
      <c r="AE5" s="66" t="s">
        <v>93</v>
      </c>
      <c r="AF5" s="66" t="s">
        <v>94</v>
      </c>
      <c r="AG5" s="66" t="s">
        <v>95</v>
      </c>
      <c r="AH5" s="66" t="s">
        <v>96</v>
      </c>
      <c r="AI5" s="66" t="s">
        <v>44</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8" s="55" customFormat="1">
      <c r="A6" s="56" t="s">
        <v>97</v>
      </c>
      <c r="B6" s="61">
        <f t="shared" ref="B6:X6" si="1">B7</f>
        <v>2023</v>
      </c>
      <c r="C6" s="61">
        <f t="shared" si="1"/>
        <v>303445</v>
      </c>
      <c r="D6" s="61">
        <f t="shared" si="1"/>
        <v>46</v>
      </c>
      <c r="E6" s="61">
        <f t="shared" si="1"/>
        <v>18</v>
      </c>
      <c r="F6" s="61">
        <f t="shared" si="1"/>
        <v>1</v>
      </c>
      <c r="G6" s="61">
        <f t="shared" si="1"/>
        <v>0</v>
      </c>
      <c r="H6" s="61" t="str">
        <f t="shared" si="1"/>
        <v>和歌山県　高野町</v>
      </c>
      <c r="I6" s="61" t="str">
        <f t="shared" si="1"/>
        <v>法適用</v>
      </c>
      <c r="J6" s="61" t="str">
        <f t="shared" si="1"/>
        <v>下水道事業</v>
      </c>
      <c r="K6" s="61" t="str">
        <f t="shared" si="1"/>
        <v>個別排水処理</v>
      </c>
      <c r="L6" s="61" t="str">
        <f t="shared" si="1"/>
        <v>L2</v>
      </c>
      <c r="M6" s="61" t="str">
        <f t="shared" si="1"/>
        <v>非設置</v>
      </c>
      <c r="N6" s="69" t="str">
        <f t="shared" si="1"/>
        <v>-</v>
      </c>
      <c r="O6" s="69">
        <f t="shared" si="1"/>
        <v>78.319999999999993</v>
      </c>
      <c r="P6" s="69">
        <f t="shared" si="1"/>
        <v>3.98</v>
      </c>
      <c r="Q6" s="69">
        <f t="shared" si="1"/>
        <v>100</v>
      </c>
      <c r="R6" s="69">
        <f t="shared" si="1"/>
        <v>4200</v>
      </c>
      <c r="S6" s="69">
        <f t="shared" si="1"/>
        <v>2676</v>
      </c>
      <c r="T6" s="69">
        <f t="shared" si="1"/>
        <v>137.03</v>
      </c>
      <c r="U6" s="69">
        <f t="shared" si="1"/>
        <v>19.53</v>
      </c>
      <c r="V6" s="69">
        <f t="shared" si="1"/>
        <v>105</v>
      </c>
      <c r="W6" s="69">
        <f t="shared" si="1"/>
        <v>0.36</v>
      </c>
      <c r="X6" s="69">
        <f t="shared" si="1"/>
        <v>291.67</v>
      </c>
      <c r="Y6" s="77" t="str">
        <f t="shared" ref="Y6:AH6" si="2">IF(Y7="",NA(),Y7)</f>
        <v>-</v>
      </c>
      <c r="Z6" s="77" t="str">
        <f t="shared" si="2"/>
        <v>-</v>
      </c>
      <c r="AA6" s="77" t="str">
        <f t="shared" si="2"/>
        <v>-</v>
      </c>
      <c r="AB6" s="77" t="str">
        <f t="shared" si="2"/>
        <v>-</v>
      </c>
      <c r="AC6" s="77">
        <f t="shared" si="2"/>
        <v>94.89</v>
      </c>
      <c r="AD6" s="77" t="str">
        <f t="shared" si="2"/>
        <v>-</v>
      </c>
      <c r="AE6" s="77" t="str">
        <f t="shared" si="2"/>
        <v>-</v>
      </c>
      <c r="AF6" s="77" t="str">
        <f t="shared" si="2"/>
        <v>-</v>
      </c>
      <c r="AG6" s="77" t="str">
        <f t="shared" si="2"/>
        <v>-</v>
      </c>
      <c r="AH6" s="77">
        <f t="shared" si="2"/>
        <v>96.48</v>
      </c>
      <c r="AI6" s="69" t="str">
        <f>IF(AI7="","",IF(AI7="-","【-】","【"&amp;SUBSTITUTE(TEXT(AI7,"#,##0.00"),"-","△")&amp;"】"))</f>
        <v>【96.59】</v>
      </c>
      <c r="AJ6" s="77" t="str">
        <f t="shared" ref="AJ6:AS6" si="3">IF(AJ7="",NA(),AJ7)</f>
        <v>-</v>
      </c>
      <c r="AK6" s="77" t="str">
        <f t="shared" si="3"/>
        <v>-</v>
      </c>
      <c r="AL6" s="77" t="str">
        <f t="shared" si="3"/>
        <v>-</v>
      </c>
      <c r="AM6" s="77" t="str">
        <f t="shared" si="3"/>
        <v>-</v>
      </c>
      <c r="AN6" s="77">
        <f t="shared" si="3"/>
        <v>17.79</v>
      </c>
      <c r="AO6" s="77" t="str">
        <f t="shared" si="3"/>
        <v>-</v>
      </c>
      <c r="AP6" s="77" t="str">
        <f t="shared" si="3"/>
        <v>-</v>
      </c>
      <c r="AQ6" s="77" t="str">
        <f t="shared" si="3"/>
        <v>-</v>
      </c>
      <c r="AR6" s="77" t="str">
        <f t="shared" si="3"/>
        <v>-</v>
      </c>
      <c r="AS6" s="77">
        <f t="shared" si="3"/>
        <v>224.6</v>
      </c>
      <c r="AT6" s="69" t="str">
        <f>IF(AT7="","",IF(AT7="-","【-】","【"&amp;SUBSTITUTE(TEXT(AT7,"#,##0.00"),"-","△")&amp;"】"))</f>
        <v>【208.93】</v>
      </c>
      <c r="AU6" s="77" t="str">
        <f t="shared" ref="AU6:BD6" si="4">IF(AU7="",NA(),AU7)</f>
        <v>-</v>
      </c>
      <c r="AV6" s="77" t="str">
        <f t="shared" si="4"/>
        <v>-</v>
      </c>
      <c r="AW6" s="77" t="str">
        <f t="shared" si="4"/>
        <v>-</v>
      </c>
      <c r="AX6" s="77" t="str">
        <f t="shared" si="4"/>
        <v>-</v>
      </c>
      <c r="AY6" s="77">
        <f t="shared" si="4"/>
        <v>119.08</v>
      </c>
      <c r="AZ6" s="77" t="str">
        <f t="shared" si="4"/>
        <v>-</v>
      </c>
      <c r="BA6" s="77" t="str">
        <f t="shared" si="4"/>
        <v>-</v>
      </c>
      <c r="BB6" s="77" t="str">
        <f t="shared" si="4"/>
        <v>-</v>
      </c>
      <c r="BC6" s="77" t="str">
        <f t="shared" si="4"/>
        <v>-</v>
      </c>
      <c r="BD6" s="77">
        <f t="shared" si="4"/>
        <v>132.16</v>
      </c>
      <c r="BE6" s="69" t="str">
        <f>IF(BE7="","",IF(BE7="-","【-】","【"&amp;SUBSTITUTE(TEXT(BE7,"#,##0.00"),"-","△")&amp;"】"))</f>
        <v>【136.43】</v>
      </c>
      <c r="BF6" s="77" t="str">
        <f t="shared" ref="BF6:BO6" si="5">IF(BF7="",NA(),BF7)</f>
        <v>-</v>
      </c>
      <c r="BG6" s="77" t="str">
        <f t="shared" si="5"/>
        <v>-</v>
      </c>
      <c r="BH6" s="77" t="str">
        <f t="shared" si="5"/>
        <v>-</v>
      </c>
      <c r="BI6" s="77" t="str">
        <f t="shared" si="5"/>
        <v>-</v>
      </c>
      <c r="BJ6" s="77">
        <f t="shared" si="5"/>
        <v>182.53</v>
      </c>
      <c r="BK6" s="77" t="str">
        <f t="shared" si="5"/>
        <v>-</v>
      </c>
      <c r="BL6" s="77" t="str">
        <f t="shared" si="5"/>
        <v>-</v>
      </c>
      <c r="BM6" s="77" t="str">
        <f t="shared" si="5"/>
        <v>-</v>
      </c>
      <c r="BN6" s="77" t="str">
        <f t="shared" si="5"/>
        <v>-</v>
      </c>
      <c r="BO6" s="77">
        <f t="shared" si="5"/>
        <v>992.16</v>
      </c>
      <c r="BP6" s="69" t="str">
        <f>IF(BP7="","",IF(BP7="-","【-】","【"&amp;SUBSTITUTE(TEXT(BP7,"#,##0.00"),"-","△")&amp;"】"))</f>
        <v>【967.97】</v>
      </c>
      <c r="BQ6" s="77" t="str">
        <f t="shared" ref="BQ6:BZ6" si="6">IF(BQ7="",NA(),BQ7)</f>
        <v>-</v>
      </c>
      <c r="BR6" s="77" t="str">
        <f t="shared" si="6"/>
        <v>-</v>
      </c>
      <c r="BS6" s="77" t="str">
        <f t="shared" si="6"/>
        <v>-</v>
      </c>
      <c r="BT6" s="77" t="str">
        <f t="shared" si="6"/>
        <v>-</v>
      </c>
      <c r="BU6" s="77">
        <f t="shared" si="6"/>
        <v>72.94</v>
      </c>
      <c r="BV6" s="77" t="str">
        <f t="shared" si="6"/>
        <v>-</v>
      </c>
      <c r="BW6" s="77" t="str">
        <f t="shared" si="6"/>
        <v>-</v>
      </c>
      <c r="BX6" s="77" t="str">
        <f t="shared" si="6"/>
        <v>-</v>
      </c>
      <c r="BY6" s="77" t="str">
        <f t="shared" si="6"/>
        <v>-</v>
      </c>
      <c r="BZ6" s="77">
        <f t="shared" si="6"/>
        <v>45.55</v>
      </c>
      <c r="CA6" s="69" t="str">
        <f>IF(CA7="","",IF(CA7="-","【-】","【"&amp;SUBSTITUTE(TEXT(CA7,"#,##0.00"),"-","△")&amp;"】"))</f>
        <v>【46.20】</v>
      </c>
      <c r="CB6" s="77" t="str">
        <f t="shared" ref="CB6:CK6" si="7">IF(CB7="",NA(),CB7)</f>
        <v>-</v>
      </c>
      <c r="CC6" s="77" t="str">
        <f t="shared" si="7"/>
        <v>-</v>
      </c>
      <c r="CD6" s="77" t="str">
        <f t="shared" si="7"/>
        <v>-</v>
      </c>
      <c r="CE6" s="77" t="str">
        <f t="shared" si="7"/>
        <v>-</v>
      </c>
      <c r="CF6" s="77">
        <f t="shared" si="7"/>
        <v>396.76</v>
      </c>
      <c r="CG6" s="77" t="str">
        <f t="shared" si="7"/>
        <v>-</v>
      </c>
      <c r="CH6" s="77" t="str">
        <f t="shared" si="7"/>
        <v>-</v>
      </c>
      <c r="CI6" s="77" t="str">
        <f t="shared" si="7"/>
        <v>-</v>
      </c>
      <c r="CJ6" s="77" t="str">
        <f t="shared" si="7"/>
        <v>-</v>
      </c>
      <c r="CK6" s="77">
        <f t="shared" si="7"/>
        <v>331.17</v>
      </c>
      <c r="CL6" s="69" t="str">
        <f>IF(CL7="","",IF(CL7="-","【-】","【"&amp;SUBSTITUTE(TEXT(CL7,"#,##0.00"),"-","△")&amp;"】"))</f>
        <v>【332.82】</v>
      </c>
      <c r="CM6" s="77" t="str">
        <f t="shared" ref="CM6:CV6" si="8">IF(CM7="",NA(),CM7)</f>
        <v>-</v>
      </c>
      <c r="CN6" s="77" t="str">
        <f t="shared" si="8"/>
        <v>-</v>
      </c>
      <c r="CO6" s="77" t="str">
        <f t="shared" si="8"/>
        <v>-</v>
      </c>
      <c r="CP6" s="77" t="str">
        <f t="shared" si="8"/>
        <v>-</v>
      </c>
      <c r="CQ6" s="77">
        <f t="shared" si="8"/>
        <v>42.86</v>
      </c>
      <c r="CR6" s="77" t="str">
        <f t="shared" si="8"/>
        <v>-</v>
      </c>
      <c r="CS6" s="77" t="str">
        <f t="shared" si="8"/>
        <v>-</v>
      </c>
      <c r="CT6" s="77" t="str">
        <f t="shared" si="8"/>
        <v>-</v>
      </c>
      <c r="CU6" s="77" t="str">
        <f t="shared" si="8"/>
        <v>-</v>
      </c>
      <c r="CV6" s="77">
        <f t="shared" si="8"/>
        <v>45.93</v>
      </c>
      <c r="CW6" s="69" t="str">
        <f>IF(CW7="","",IF(CW7="-","【-】","【"&amp;SUBSTITUTE(TEXT(CW7,"#,##0.00"),"-","△")&amp;"】"))</f>
        <v>【46.29】</v>
      </c>
      <c r="CX6" s="77" t="str">
        <f t="shared" ref="CX6:DG6" si="9">IF(CX7="",NA(),CX7)</f>
        <v>-</v>
      </c>
      <c r="CY6" s="77" t="str">
        <f t="shared" si="9"/>
        <v>-</v>
      </c>
      <c r="CZ6" s="77" t="str">
        <f t="shared" si="9"/>
        <v>-</v>
      </c>
      <c r="DA6" s="77" t="str">
        <f t="shared" si="9"/>
        <v>-</v>
      </c>
      <c r="DB6" s="77">
        <f t="shared" si="9"/>
        <v>100</v>
      </c>
      <c r="DC6" s="77" t="str">
        <f t="shared" si="9"/>
        <v>-</v>
      </c>
      <c r="DD6" s="77" t="str">
        <f t="shared" si="9"/>
        <v>-</v>
      </c>
      <c r="DE6" s="77" t="str">
        <f t="shared" si="9"/>
        <v>-</v>
      </c>
      <c r="DF6" s="77" t="str">
        <f t="shared" si="9"/>
        <v>-</v>
      </c>
      <c r="DG6" s="77">
        <f t="shared" si="9"/>
        <v>82.98</v>
      </c>
      <c r="DH6" s="69" t="str">
        <f>IF(DH7="","",IF(DH7="-","【-】","【"&amp;SUBSTITUTE(TEXT(DH7,"#,##0.00"),"-","△")&amp;"】"))</f>
        <v>【82.56】</v>
      </c>
      <c r="DI6" s="77" t="str">
        <f t="shared" ref="DI6:DR6" si="10">IF(DI7="",NA(),DI7)</f>
        <v>-</v>
      </c>
      <c r="DJ6" s="77" t="str">
        <f t="shared" si="10"/>
        <v>-</v>
      </c>
      <c r="DK6" s="77" t="str">
        <f t="shared" si="10"/>
        <v>-</v>
      </c>
      <c r="DL6" s="77" t="str">
        <f t="shared" si="10"/>
        <v>-</v>
      </c>
      <c r="DM6" s="77">
        <f t="shared" si="10"/>
        <v>18.149999999999999</v>
      </c>
      <c r="DN6" s="77" t="str">
        <f t="shared" si="10"/>
        <v>-</v>
      </c>
      <c r="DO6" s="77" t="str">
        <f t="shared" si="10"/>
        <v>-</v>
      </c>
      <c r="DP6" s="77" t="str">
        <f t="shared" si="10"/>
        <v>-</v>
      </c>
      <c r="DQ6" s="77" t="str">
        <f t="shared" si="10"/>
        <v>-</v>
      </c>
      <c r="DR6" s="77">
        <f t="shared" si="10"/>
        <v>39.700000000000003</v>
      </c>
      <c r="DS6" s="69" t="str">
        <f>IF(DS7="","",IF(DS7="-","【-】","【"&amp;SUBSTITUTE(TEXT(DS7,"#,##0.00"),"-","△")&amp;"】"))</f>
        <v>【39.62】</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303445</v>
      </c>
      <c r="D7" s="62">
        <v>46</v>
      </c>
      <c r="E7" s="62">
        <v>18</v>
      </c>
      <c r="F7" s="62">
        <v>1</v>
      </c>
      <c r="G7" s="62">
        <v>0</v>
      </c>
      <c r="H7" s="62" t="s">
        <v>98</v>
      </c>
      <c r="I7" s="62" t="s">
        <v>99</v>
      </c>
      <c r="J7" s="62" t="s">
        <v>100</v>
      </c>
      <c r="K7" s="62" t="s">
        <v>5</v>
      </c>
      <c r="L7" s="62" t="s">
        <v>85</v>
      </c>
      <c r="M7" s="62" t="s">
        <v>101</v>
      </c>
      <c r="N7" s="70" t="s">
        <v>102</v>
      </c>
      <c r="O7" s="70">
        <v>78.319999999999993</v>
      </c>
      <c r="P7" s="70">
        <v>3.98</v>
      </c>
      <c r="Q7" s="70">
        <v>100</v>
      </c>
      <c r="R7" s="70">
        <v>4200</v>
      </c>
      <c r="S7" s="70">
        <v>2676</v>
      </c>
      <c r="T7" s="70">
        <v>137.03</v>
      </c>
      <c r="U7" s="70">
        <v>19.53</v>
      </c>
      <c r="V7" s="70">
        <v>105</v>
      </c>
      <c r="W7" s="70">
        <v>0.36</v>
      </c>
      <c r="X7" s="70">
        <v>291.67</v>
      </c>
      <c r="Y7" s="70" t="s">
        <v>102</v>
      </c>
      <c r="Z7" s="70" t="s">
        <v>102</v>
      </c>
      <c r="AA7" s="70" t="s">
        <v>102</v>
      </c>
      <c r="AB7" s="70" t="s">
        <v>102</v>
      </c>
      <c r="AC7" s="70">
        <v>94.89</v>
      </c>
      <c r="AD7" s="70" t="s">
        <v>102</v>
      </c>
      <c r="AE7" s="70" t="s">
        <v>102</v>
      </c>
      <c r="AF7" s="70" t="s">
        <v>102</v>
      </c>
      <c r="AG7" s="70" t="s">
        <v>102</v>
      </c>
      <c r="AH7" s="70">
        <v>96.48</v>
      </c>
      <c r="AI7" s="70">
        <v>96.59</v>
      </c>
      <c r="AJ7" s="70" t="s">
        <v>102</v>
      </c>
      <c r="AK7" s="70" t="s">
        <v>102</v>
      </c>
      <c r="AL7" s="70" t="s">
        <v>102</v>
      </c>
      <c r="AM7" s="70" t="s">
        <v>102</v>
      </c>
      <c r="AN7" s="70">
        <v>17.79</v>
      </c>
      <c r="AO7" s="70" t="s">
        <v>102</v>
      </c>
      <c r="AP7" s="70" t="s">
        <v>102</v>
      </c>
      <c r="AQ7" s="70" t="s">
        <v>102</v>
      </c>
      <c r="AR7" s="70" t="s">
        <v>102</v>
      </c>
      <c r="AS7" s="70">
        <v>224.6</v>
      </c>
      <c r="AT7" s="70">
        <v>208.93</v>
      </c>
      <c r="AU7" s="70" t="s">
        <v>102</v>
      </c>
      <c r="AV7" s="70" t="s">
        <v>102</v>
      </c>
      <c r="AW7" s="70" t="s">
        <v>102</v>
      </c>
      <c r="AX7" s="70" t="s">
        <v>102</v>
      </c>
      <c r="AY7" s="70">
        <v>119.08</v>
      </c>
      <c r="AZ7" s="70" t="s">
        <v>102</v>
      </c>
      <c r="BA7" s="70" t="s">
        <v>102</v>
      </c>
      <c r="BB7" s="70" t="s">
        <v>102</v>
      </c>
      <c r="BC7" s="70" t="s">
        <v>102</v>
      </c>
      <c r="BD7" s="70">
        <v>132.16</v>
      </c>
      <c r="BE7" s="70">
        <v>136.43</v>
      </c>
      <c r="BF7" s="70" t="s">
        <v>102</v>
      </c>
      <c r="BG7" s="70" t="s">
        <v>102</v>
      </c>
      <c r="BH7" s="70" t="s">
        <v>102</v>
      </c>
      <c r="BI7" s="70" t="s">
        <v>102</v>
      </c>
      <c r="BJ7" s="70">
        <v>182.53</v>
      </c>
      <c r="BK7" s="70" t="s">
        <v>102</v>
      </c>
      <c r="BL7" s="70" t="s">
        <v>102</v>
      </c>
      <c r="BM7" s="70" t="s">
        <v>102</v>
      </c>
      <c r="BN7" s="70" t="s">
        <v>102</v>
      </c>
      <c r="BO7" s="70">
        <v>992.16</v>
      </c>
      <c r="BP7" s="70">
        <v>967.97</v>
      </c>
      <c r="BQ7" s="70" t="s">
        <v>102</v>
      </c>
      <c r="BR7" s="70" t="s">
        <v>102</v>
      </c>
      <c r="BS7" s="70" t="s">
        <v>102</v>
      </c>
      <c r="BT7" s="70" t="s">
        <v>102</v>
      </c>
      <c r="BU7" s="70">
        <v>72.94</v>
      </c>
      <c r="BV7" s="70" t="s">
        <v>102</v>
      </c>
      <c r="BW7" s="70" t="s">
        <v>102</v>
      </c>
      <c r="BX7" s="70" t="s">
        <v>102</v>
      </c>
      <c r="BY7" s="70" t="s">
        <v>102</v>
      </c>
      <c r="BZ7" s="70">
        <v>45.55</v>
      </c>
      <c r="CA7" s="70">
        <v>46.2</v>
      </c>
      <c r="CB7" s="70" t="s">
        <v>102</v>
      </c>
      <c r="CC7" s="70" t="s">
        <v>102</v>
      </c>
      <c r="CD7" s="70" t="s">
        <v>102</v>
      </c>
      <c r="CE7" s="70" t="s">
        <v>102</v>
      </c>
      <c r="CF7" s="70">
        <v>396.76</v>
      </c>
      <c r="CG7" s="70" t="s">
        <v>102</v>
      </c>
      <c r="CH7" s="70" t="s">
        <v>102</v>
      </c>
      <c r="CI7" s="70" t="s">
        <v>102</v>
      </c>
      <c r="CJ7" s="70" t="s">
        <v>102</v>
      </c>
      <c r="CK7" s="70">
        <v>331.17</v>
      </c>
      <c r="CL7" s="70">
        <v>332.82</v>
      </c>
      <c r="CM7" s="70" t="s">
        <v>102</v>
      </c>
      <c r="CN7" s="70" t="s">
        <v>102</v>
      </c>
      <c r="CO7" s="70" t="s">
        <v>102</v>
      </c>
      <c r="CP7" s="70" t="s">
        <v>102</v>
      </c>
      <c r="CQ7" s="70">
        <v>42.86</v>
      </c>
      <c r="CR7" s="70" t="s">
        <v>102</v>
      </c>
      <c r="CS7" s="70" t="s">
        <v>102</v>
      </c>
      <c r="CT7" s="70" t="s">
        <v>102</v>
      </c>
      <c r="CU7" s="70" t="s">
        <v>102</v>
      </c>
      <c r="CV7" s="70">
        <v>45.93</v>
      </c>
      <c r="CW7" s="70">
        <v>46.29</v>
      </c>
      <c r="CX7" s="70" t="s">
        <v>102</v>
      </c>
      <c r="CY7" s="70" t="s">
        <v>102</v>
      </c>
      <c r="CZ7" s="70" t="s">
        <v>102</v>
      </c>
      <c r="DA7" s="70" t="s">
        <v>102</v>
      </c>
      <c r="DB7" s="70">
        <v>100</v>
      </c>
      <c r="DC7" s="70" t="s">
        <v>102</v>
      </c>
      <c r="DD7" s="70" t="s">
        <v>102</v>
      </c>
      <c r="DE7" s="70" t="s">
        <v>102</v>
      </c>
      <c r="DF7" s="70" t="s">
        <v>102</v>
      </c>
      <c r="DG7" s="70">
        <v>82.98</v>
      </c>
      <c r="DH7" s="70">
        <v>82.56</v>
      </c>
      <c r="DI7" s="70" t="s">
        <v>102</v>
      </c>
      <c r="DJ7" s="70" t="s">
        <v>102</v>
      </c>
      <c r="DK7" s="70" t="s">
        <v>102</v>
      </c>
      <c r="DL7" s="70" t="s">
        <v>102</v>
      </c>
      <c r="DM7" s="70">
        <v>18.149999999999999</v>
      </c>
      <c r="DN7" s="70" t="s">
        <v>102</v>
      </c>
      <c r="DO7" s="70" t="s">
        <v>102</v>
      </c>
      <c r="DP7" s="70" t="s">
        <v>102</v>
      </c>
      <c r="DQ7" s="70" t="s">
        <v>102</v>
      </c>
      <c r="DR7" s="70">
        <v>39.700000000000003</v>
      </c>
      <c r="DS7" s="70">
        <v>39.619999999999997</v>
      </c>
      <c r="DT7" s="70" t="s">
        <v>102</v>
      </c>
      <c r="DU7" s="70" t="s">
        <v>102</v>
      </c>
      <c r="DV7" s="70" t="s">
        <v>102</v>
      </c>
      <c r="DW7" s="70" t="s">
        <v>102</v>
      </c>
      <c r="DX7" s="70" t="s">
        <v>102</v>
      </c>
      <c r="DY7" s="70" t="s">
        <v>102</v>
      </c>
      <c r="DZ7" s="70" t="s">
        <v>102</v>
      </c>
      <c r="EA7" s="70" t="s">
        <v>102</v>
      </c>
      <c r="EB7" s="70" t="s">
        <v>102</v>
      </c>
      <c r="EC7" s="70" t="s">
        <v>102</v>
      </c>
      <c r="ED7" s="70" t="s">
        <v>102</v>
      </c>
      <c r="EE7" s="70" t="s">
        <v>102</v>
      </c>
      <c r="EF7" s="70" t="s">
        <v>102</v>
      </c>
      <c r="EG7" s="70" t="s">
        <v>102</v>
      </c>
      <c r="EH7" s="70" t="s">
        <v>102</v>
      </c>
      <c r="EI7" s="70" t="s">
        <v>102</v>
      </c>
      <c r="EJ7" s="70" t="s">
        <v>102</v>
      </c>
      <c r="EK7" s="70" t="s">
        <v>102</v>
      </c>
      <c r="EL7" s="70" t="s">
        <v>102</v>
      </c>
      <c r="EM7" s="70" t="s">
        <v>102</v>
      </c>
      <c r="EN7" s="70" t="s">
        <v>102</v>
      </c>
      <c r="EO7" s="70" t="s">
        <v>102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2025-01-24T07:26:21Z</dcterms:created>
  <dcterms:modified xsi:type="dcterms:W3CDTF">2025-02-03T06:54:15Z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2025-02-03T06:54:15Z</vt:filetime>
  </property>
</Properties>
</file>