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G-FS-1\Data\企画公室\企画財政係\財政用（整理中）\【公営企業関係】\R7\調査報告関係\R8.01.16　公営企業に係る経営比較分析表（令和６年度決算）の分析等について\回答\"/>
    </mc:Choice>
  </mc:AlternateContent>
  <xr:revisionPtr revIDLastSave="0" documentId="13_ncr:1_{961EB5A5-8857-45DF-9073-E7BF05E2312B}" xr6:coauthVersionLast="47" xr6:coauthVersionMax="47" xr10:uidLastSave="{00000000-0000-0000-0000-000000000000}"/>
  <workbookProtection workbookAlgorithmName="SHA-512" workbookHashValue="Rc8wslJuH20M8dQfyZv1TKtWu6nX9o5L1mo9ZgEpMHXAJUY3d4J3OMqE+B9VvCt1WFYAE8fBKszcVjqk1Sj1ug==" workbookSaltValue="dagHb37OHhq1SSKxX5xUv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G85" i="4"/>
  <c r="P10" i="4"/>
  <c r="AT8" i="4"/>
  <c r="P8" i="4"/>
  <c r="B6"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<sst xmlns="http://schemas.openxmlformats.org/spreadsheetml/2006/main" count="297" uniqueCount="116">
  <si>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</si>
  <si>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</si>
  <si>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</si>
  <si>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</si>
  <si>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</si>
  <si>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</si>
  <si>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</si>
  <si>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</si>
  <si>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</si>
  <si>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</si>
  <si>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</si>
  <si>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</si>
  <si>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</si>
  <si>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</si>
  <si>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</si>
  <si>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</si>
  <si>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</si>
  <si>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</si>
  <si>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</si>
  <si>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</si>
  <si>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</si>
  <si>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</si>
  <si>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</si>
  <si>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</si>
  <si>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</si>
  <si>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</si>
  <si>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</si>
  <si>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</si>
  <si>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</si>
  <si>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</si>
  <si>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</si>
  <si>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</si>
  <si>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</si>
  <si>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</si>
  <si>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</si>
  <si>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</si>
  <si>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</si>
  <si>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</si>
  <si>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</si>
  <si>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</si>
  <si>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</si>
  <si>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</si>
  <si>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</si>
  <si>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</si>
  <si>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</si>
  <si>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</si>
  <si>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</si>
  <si>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</si>
  <si>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</si>
  <si>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</si>
  <si>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</si>
  <si>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</si>
  <si>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</si>
  <si>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</si>
  <si>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</si>
  <si>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</si>
  <si>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</si>
  <si>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</si>
  <si>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</si>
  <si>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</si>
  <si>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</si>
  <si>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</si>
  <si>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</si>
  <si>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</si>
  <si>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</si>
  <si>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</si>
  <si>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</si>
  <si>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</si>
  <si>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</si>
  <si>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</si>
  <si>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</si>
  <si>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</si>
  <si>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</si>
  <si>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</si>
  <si>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</si>
  <si>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</si>
  <si>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</si>
  <si>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</si>
  <si>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</si>
  <si>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</si>
  <si>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</si>
  <si>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</si>
  <si>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</si>
  <si>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</si>
  <si>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</si>
  <si>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</si>
  <si>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</si>
  <si>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</si>
  <si>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</si>
  <si>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</si>
  <si>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</si>
  <si>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</si>
  <si>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</si>
  <si>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</si>
  <si>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</si>
  <si>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</si>
  <si>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高野町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</si>
  <si>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</si>
  <si>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</si>
  <si>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</si>
  <si>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</si>
  <si>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</si>
  <si>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</si>
  <si>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</si>
  <si>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</si>
  <si>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</si>
  <si>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</si>
  <si>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</si>
  <si>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</si>
  <si>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</si>
  <si>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</si>
  <si>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</si>
  <si>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</si>
  <si>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令和5年4月に法適用を行い会計方式が変わったため、令和4年度以前の指標は表示されていない。
 ①経常収支比率は物価高騰の影響による費用増を受けて低下したものの100％を超えている。
 ②累積欠損金はない。
 ③流動比率は100％を上回っており支払い能力に問題はない。
 ④企業債残高対事業規模比率は類似団体よりも低く、過度な企業債依存はしていない。
 ⑤経費回収率は100％を上回っている。
 ⑥汚水処理原価は類似団体平均より低い水準にある。
 以上のことから、一部基準外繰入があるものの、公共下水道事業は概ね独立採算による事業運営が行えている状況である。
 ⑦施設利用率は、観光客が戻ってきたことにより処理水量が増加し、昨年度より高い水準にまで回復している。
 ⑧水洗化率は従前から100%であり良好な数値で推移している。</t>
    <rPh sb="56" eb="60">
      <t>ブッカコウトウ</t>
    </rPh>
    <rPh sb="73" eb="75">
      <t>テイカ</t>
    </rPh>
    <rPh sb="106" eb="110">
      <t>リュウドウヒリツ</t>
    </rPh>
    <rPh sb="116" eb="118">
      <t>ウワマワ</t>
    </rPh>
    <rPh sb="122" eb="124">
      <t>シハラ</t>
    </rPh>
    <rPh sb="125" eb="127">
      <t>ノウリョク</t>
    </rPh>
    <rPh sb="128" eb="130">
      <t>モンダイ</t>
    </rPh>
    <rPh sb="216" eb="218">
      <t>スイジュン</t>
    </rPh>
    <rPh sb="312" eb="315">
      <t>サクネンド</t>
    </rPh>
    <rPh sb="317" eb="318">
      <t>タカ</t>
    </rPh>
    <rPh sb="353" eb="355">
      <t>スウチ</t>
    </rPh>
    <rPh sb="356" eb="358">
      <t>スイイ</t>
    </rPh>
    <phoneticPr fontId="4"/>
  </si>
  <si>
    <t xml:space="preserve"> 高野町では、公共下水道、特定環境保全公共下水道、農業集落排水、個別排水処理、生活排水処理により下水道事業を展開し、下水道の普及促進に努めている。このうち、公共下水道については、町の中心部である高野山処理区における汚水処理を担っている。
 現在、公共下水道事業の経営状況は概ね良好であるものの、今後は人口減少に伴う使用料収入の減少が見込まれる一方、管渠施設を中心とした老朽化への対応に加え、将来における人材確保の難しさや物価高騰に伴う経費負担の増大など、事業運営に必要なリソースの確保が今後の大きな課題となっている。そのため、引き続き経営の効率化を図るとともに、事業の持続性を確保する観点から、使用料改定についても継続的に検討していく必要がある。</t>
    <rPh sb="174" eb="176">
      <t>カンキョ</t>
    </rPh>
    <phoneticPr fontId="4"/>
  </si>
  <si>
    <r>
      <t xml:space="preserve"> </t>
    </r>
    <r>
      <rPr>
        <sz val="10.5"/>
        <color theme="1"/>
        <rFont val="ＭＳ ゴシック"/>
        <family val="3"/>
        <charset val="128"/>
      </rPr>
      <t>①有形固定資産減価償却費率は、類似団体平均を下回り低い水準にあるものの、法適用時において、それまでの減価償却累計額を控除した金額を帳簿原価として計上している。このため、当該指標は資産の老朽化の実態を必ずしも的確に反映していない点に留意する必要がある。なお、令和5～6年度にストックマネジメント計画を策定しており、令和7年度以降は当該計画に基づき、施設・設備の更新等を計画的に実施していく予定である。
 管渠については、平成2年度以降、昭和初期に整備された管渠を含め、改築・更新に計画的に取り組んできた結果、② 管渠老朽化率（法定耐用年数50年を超過した管渠の割合）は概ね1割程度となっている。一方、直近5年間の③ 管渠改善率は0％であり、今後、更新時期が特定の年度に集中することのないよう、長期的な視点に立った計画的な更新を進めていく必要がある。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</si>
</sst>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177-4EA0-8446-CDF698F9BF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7.0000000000000007E-2</c:v>
                </c:pt>
              </c:numCache>
            </c:numRef>
          </c:val>
          <c:smooth val="0"/>
          <c:extLst>
            <c:ext xmlns:c16="http://schemas.microsoft.com/office/drawing/2014/chart" uri="{C3380CC4-5D6E-409C-BE32-E72D297353CC}">
              <c16:uniqueId val="{00000001-C177-4EA0-8446-CDF698F9BF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69.03</c:v>
                </c:pt>
                <c:pt idx="4">
                  <c:v>77.28</c:v>
                </c:pt>
              </c:numCache>
            </c:numRef>
          </c:val>
          <c:extLst>
            <c:ext xmlns:c16="http://schemas.microsoft.com/office/drawing/2014/chart" uri="{C3380CC4-5D6E-409C-BE32-E72D297353CC}">
              <c16:uniqueId val="{00000000-04DE-4459-81B9-74E5C2DA046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55.04</c:v>
                </c:pt>
                <c:pt idx="4">
                  <c:v>53.26</c:v>
                </c:pt>
              </c:numCache>
            </c:numRef>
          </c:val>
          <c:smooth val="0"/>
          <c:extLst>
            <c:ext xmlns:c16="http://schemas.microsoft.com/office/drawing/2014/chart" uri="{C3380CC4-5D6E-409C-BE32-E72D297353CC}">
              <c16:uniqueId val="{00000001-04DE-4459-81B9-74E5C2DA046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704A-433D-9C8F-865E24FA860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91.92</c:v>
                </c:pt>
                <c:pt idx="4">
                  <c:v>91.12</c:v>
                </c:pt>
              </c:numCache>
            </c:numRef>
          </c:val>
          <c:smooth val="0"/>
          <c:extLst>
            <c:ext xmlns:c16="http://schemas.microsoft.com/office/drawing/2014/chart" uri="{C3380CC4-5D6E-409C-BE32-E72D297353CC}">
              <c16:uniqueId val="{00000001-704A-433D-9C8F-865E24FA860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104.02</c:v>
                </c:pt>
                <c:pt idx="4">
                  <c:v>100.87</c:v>
                </c:pt>
              </c:numCache>
            </c:numRef>
          </c:val>
          <c:extLst>
            <c:ext xmlns:c16="http://schemas.microsoft.com/office/drawing/2014/chart" uri="{C3380CC4-5D6E-409C-BE32-E72D297353CC}">
              <c16:uniqueId val="{00000000-28FE-44B1-B9BF-023FE661BF8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c:v>
                </c:pt>
                <c:pt idx="4">
                  <c:v>104.65</c:v>
                </c:pt>
              </c:numCache>
            </c:numRef>
          </c:val>
          <c:smooth val="0"/>
          <c:extLst>
            <c:ext xmlns:c16="http://schemas.microsoft.com/office/drawing/2014/chart" uri="{C3380CC4-5D6E-409C-BE32-E72D297353CC}">
              <c16:uniqueId val="{00000001-28FE-44B1-B9BF-023FE661BF8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7.39</c:v>
                </c:pt>
                <c:pt idx="4">
                  <c:v>14.76</c:v>
                </c:pt>
              </c:numCache>
            </c:numRef>
          </c:val>
          <c:extLst>
            <c:ext xmlns:c16="http://schemas.microsoft.com/office/drawing/2014/chart" uri="{C3380CC4-5D6E-409C-BE32-E72D297353CC}">
              <c16:uniqueId val="{00000000-6F40-4396-B371-3B56EC26D55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31.14</c:v>
                </c:pt>
                <c:pt idx="4">
                  <c:v>33.11</c:v>
                </c:pt>
              </c:numCache>
            </c:numRef>
          </c:val>
          <c:smooth val="0"/>
          <c:extLst>
            <c:ext xmlns:c16="http://schemas.microsoft.com/office/drawing/2014/chart" uri="{C3380CC4-5D6E-409C-BE32-E72D297353CC}">
              <c16:uniqueId val="{00000001-6F40-4396-B371-3B56EC26D55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9.4499999999999993</c:v>
                </c:pt>
                <c:pt idx="4">
                  <c:v>10</c:v>
                </c:pt>
              </c:numCache>
            </c:numRef>
          </c:val>
          <c:extLst>
            <c:ext xmlns:c16="http://schemas.microsoft.com/office/drawing/2014/chart" uri="{C3380CC4-5D6E-409C-BE32-E72D297353CC}">
              <c16:uniqueId val="{00000000-CF6C-44F7-B48F-848BE1CCF52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0.76</c:v>
                </c:pt>
                <c:pt idx="4">
                  <c:v>0.94</c:v>
                </c:pt>
              </c:numCache>
            </c:numRef>
          </c:val>
          <c:smooth val="0"/>
          <c:extLst>
            <c:ext xmlns:c16="http://schemas.microsoft.com/office/drawing/2014/chart" uri="{C3380CC4-5D6E-409C-BE32-E72D297353CC}">
              <c16:uniqueId val="{00000001-CF6C-44F7-B48F-848BE1CCF52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9CA-4479-80A9-38007302C10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26.89</c:v>
                </c:pt>
                <c:pt idx="4">
                  <c:v>23.18</c:v>
                </c:pt>
              </c:numCache>
            </c:numRef>
          </c:val>
          <c:smooth val="0"/>
          <c:extLst>
            <c:ext xmlns:c16="http://schemas.microsoft.com/office/drawing/2014/chart" uri="{C3380CC4-5D6E-409C-BE32-E72D297353CC}">
              <c16:uniqueId val="{00000001-F9CA-4479-80A9-38007302C10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88.19</c:v>
                </c:pt>
                <c:pt idx="4">
                  <c:v>108.66</c:v>
                </c:pt>
              </c:numCache>
            </c:numRef>
          </c:val>
          <c:extLst>
            <c:ext xmlns:c16="http://schemas.microsoft.com/office/drawing/2014/chart" uri="{C3380CC4-5D6E-409C-BE32-E72D297353CC}">
              <c16:uniqueId val="{00000000-5462-498E-91AE-CA45369CB71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77.260000000000005</c:v>
                </c:pt>
                <c:pt idx="4">
                  <c:v>80.010000000000005</c:v>
                </c:pt>
              </c:numCache>
            </c:numRef>
          </c:val>
          <c:smooth val="0"/>
          <c:extLst>
            <c:ext xmlns:c16="http://schemas.microsoft.com/office/drawing/2014/chart" uri="{C3380CC4-5D6E-409C-BE32-E72D297353CC}">
              <c16:uniqueId val="{00000001-5462-498E-91AE-CA45369CB71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366.7</c:v>
                </c:pt>
                <c:pt idx="4">
                  <c:v>82.08</c:v>
                </c:pt>
              </c:numCache>
            </c:numRef>
          </c:val>
          <c:extLst>
            <c:ext xmlns:c16="http://schemas.microsoft.com/office/drawing/2014/chart" uri="{C3380CC4-5D6E-409C-BE32-E72D297353CC}">
              <c16:uniqueId val="{00000000-533B-4019-A9C4-C693AA3BB29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730.84</c:v>
                </c:pt>
                <c:pt idx="4">
                  <c:v>706.45</c:v>
                </c:pt>
              </c:numCache>
            </c:numRef>
          </c:val>
          <c:smooth val="0"/>
          <c:extLst>
            <c:ext xmlns:c16="http://schemas.microsoft.com/office/drawing/2014/chart" uri="{C3380CC4-5D6E-409C-BE32-E72D297353CC}">
              <c16:uniqueId val="{00000001-533B-4019-A9C4-C693AA3BB29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103.57</c:v>
                </c:pt>
                <c:pt idx="4">
                  <c:v>103.37</c:v>
                </c:pt>
              </c:numCache>
            </c:numRef>
          </c:val>
          <c:extLst>
            <c:ext xmlns:c16="http://schemas.microsoft.com/office/drawing/2014/chart" uri="{C3380CC4-5D6E-409C-BE32-E72D297353CC}">
              <c16:uniqueId val="{00000000-5F4D-48D9-A5D3-D8D90D35836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89.17</c:v>
                </c:pt>
                <c:pt idx="4">
                  <c:v>85.67</c:v>
                </c:pt>
              </c:numCache>
            </c:numRef>
          </c:val>
          <c:smooth val="0"/>
          <c:extLst>
            <c:ext xmlns:c16="http://schemas.microsoft.com/office/drawing/2014/chart" uri="{C3380CC4-5D6E-409C-BE32-E72D297353CC}">
              <c16:uniqueId val="{00000001-5F4D-48D9-A5D3-D8D90D35836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150.28</c:v>
                </c:pt>
                <c:pt idx="4">
                  <c:v>150.33000000000001</c:v>
                </c:pt>
              </c:numCache>
            </c:numRef>
          </c:val>
          <c:extLst>
            <c:ext xmlns:c16="http://schemas.microsoft.com/office/drawing/2014/chart" uri="{C3380CC4-5D6E-409C-BE32-E72D297353CC}">
              <c16:uniqueId val="{00000000-56AA-4CCF-B6CB-B300A48A376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184.85</c:v>
                </c:pt>
                <c:pt idx="4">
                  <c:v>194.78</c:v>
                </c:pt>
              </c:numCache>
            </c:numRef>
          </c:val>
          <c:smooth val="0"/>
          <c:extLst>
            <c:ext xmlns:c16="http://schemas.microsoft.com/office/drawing/2014/chart" uri="{C3380CC4-5D6E-409C-BE32-E72D297353CC}">
              <c16:uniqueId val="{00000001-56AA-4CCF-B6CB-B300A48A376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和歌山県　高野町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4">
        <f>データ!S6</f>
        <v>2605</v>
      </c>
      <c r="AM8" s="44"/>
      <c r="AN8" s="44"/>
      <c r="AO8" s="44"/>
      <c r="AP8" s="44"/>
      <c r="AQ8" s="44"/>
      <c r="AR8" s="44"/>
      <c r="AS8" s="44"/>
      <c r="AT8" s="45">
        <f>データ!T6</f>
        <v>137.03</v>
      </c>
      <c r="AU8" s="45"/>
      <c r="AV8" s="45"/>
      <c r="AW8" s="45"/>
      <c r="AX8" s="45"/>
      <c r="AY8" s="45"/>
      <c r="AZ8" s="45"/>
      <c r="BA8" s="45"/>
      <c r="BB8" s="45">
        <f>データ!U6</f>
        <v>19.010000000000002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63.14</v>
      </c>
      <c r="J10" s="45"/>
      <c r="K10" s="45"/>
      <c r="L10" s="45"/>
      <c r="M10" s="45"/>
      <c r="N10" s="45"/>
      <c r="O10" s="45"/>
      <c r="P10" s="45">
        <f>データ!P6</f>
        <v>76.8</v>
      </c>
      <c r="Q10" s="45"/>
      <c r="R10" s="45"/>
      <c r="S10" s="45"/>
      <c r="T10" s="45"/>
      <c r="U10" s="45"/>
      <c r="V10" s="45"/>
      <c r="W10" s="45">
        <f>データ!Q6</f>
        <v>53.92</v>
      </c>
      <c r="X10" s="45"/>
      <c r="Y10" s="45"/>
      <c r="Z10" s="45"/>
      <c r="AA10" s="45"/>
      <c r="AB10" s="45"/>
      <c r="AC10" s="45"/>
      <c r="AD10" s="44">
        <f>データ!R6</f>
        <v>3000</v>
      </c>
      <c r="AE10" s="44"/>
      <c r="AF10" s="44"/>
      <c r="AG10" s="44"/>
      <c r="AH10" s="44"/>
      <c r="AI10" s="44"/>
      <c r="AJ10" s="44"/>
      <c r="AK10" s="2"/>
      <c r="AL10" s="44">
        <f>データ!V6</f>
        <v>1989</v>
      </c>
      <c r="AM10" s="44"/>
      <c r="AN10" s="44"/>
      <c r="AO10" s="44"/>
      <c r="AP10" s="44"/>
      <c r="AQ10" s="44"/>
      <c r="AR10" s="44"/>
      <c r="AS10" s="44"/>
      <c r="AT10" s="45">
        <f>データ!W6</f>
        <v>1.43</v>
      </c>
      <c r="AU10" s="45"/>
      <c r="AV10" s="45"/>
      <c r="AW10" s="45"/>
      <c r="AX10" s="45"/>
      <c r="AY10" s="45"/>
      <c r="AZ10" s="45"/>
      <c r="BA10" s="45"/>
      <c r="BB10" s="45">
        <f>データ!X6</f>
        <v>1390.91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z/w7o+T3j2iGjpprFAHFB1jEkyAEg8FGK2SxTs1EN7GeIwgeiXuWp9oUk4mqVbL8pBGJAQwglLArN4+mPrWyw==" saltValue="bU2rs9yT5H2UhXomBOR7h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303445</v>
      </c>
      <c r="D6" s="19">
        <f t="shared" si="3"/>
        <v>46</v>
      </c>
      <c r="E6" s="19">
        <f t="shared" si="3"/>
        <v>17</v>
      </c>
      <c r="F6" s="19">
        <f t="shared" si="3"/>
        <v>1</v>
      </c>
      <c r="G6" s="19">
        <f t="shared" si="3"/>
        <v>0</v>
      </c>
      <c r="H6" s="19" t="str">
        <f t="shared" si="3"/>
        <v>和歌山県　高野町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63.14</v>
      </c>
      <c r="P6" s="20">
        <f t="shared" si="3"/>
        <v>76.8</v>
      </c>
      <c r="Q6" s="20">
        <f t="shared" si="3"/>
        <v>53.92</v>
      </c>
      <c r="R6" s="20">
        <f t="shared" si="3"/>
        <v>3000</v>
      </c>
      <c r="S6" s="20">
        <f t="shared" si="3"/>
        <v>2605</v>
      </c>
      <c r="T6" s="20">
        <f t="shared" si="3"/>
        <v>137.03</v>
      </c>
      <c r="U6" s="20">
        <f t="shared" si="3"/>
        <v>19.010000000000002</v>
      </c>
      <c r="V6" s="20">
        <f t="shared" si="3"/>
        <v>1989</v>
      </c>
      <c r="W6" s="20">
        <f t="shared" si="3"/>
        <v>1.43</v>
      </c>
      <c r="X6" s="20">
        <f t="shared" si="3"/>
        <v>1390.91</v>
      </c>
      <c r="Y6" s="21" t="str">
        <f>IF(Y7="",NA(),Y7)</f>
        <v>-</v>
      </c>
      <c r="Z6" s="21" t="str">
        <f t="shared" ref="Z6:AH6" si="4">IF(Z7="",NA(),Z7)</f>
        <v>-</v>
      </c>
      <c r="AA6" s="21" t="str">
        <f t="shared" si="4"/>
        <v>-</v>
      </c>
      <c r="AB6" s="21">
        <f t="shared" si="4"/>
        <v>104.02</v>
      </c>
      <c r="AC6" s="21">
        <f t="shared" si="4"/>
        <v>100.87</v>
      </c>
      <c r="AD6" s="21" t="str">
        <f t="shared" si="4"/>
        <v>-</v>
      </c>
      <c r="AE6" s="21" t="str">
        <f t="shared" si="4"/>
        <v>-</v>
      </c>
      <c r="AF6" s="21" t="str">
        <f t="shared" si="4"/>
        <v>-</v>
      </c>
      <c r="AG6" s="21">
        <f t="shared" si="4"/>
        <v>106.8</v>
      </c>
      <c r="AH6" s="21">
        <f t="shared" si="4"/>
        <v>104.65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26.89</v>
      </c>
      <c r="AS6" s="21">
        <f t="shared" si="5"/>
        <v>23.18</v>
      </c>
      <c r="AT6" s="20" t="str">
        <f>IF(AT7="","",IF(AT7="-","【-】","【"&amp;SUBSTITUTE(TEXT(AT7,"#,##0.00"),"-","△")&amp;"】"))</f>
        <v>【3.12】</v>
      </c>
      <c r="AU6" s="21" t="str">
        <f>IF(AU7="",NA(),AU7)</f>
        <v>-</v>
      </c>
      <c r="AV6" s="21" t="str">
        <f t="shared" ref="AV6:BD6" si="6">IF(AV7="",NA(),AV7)</f>
        <v>-</v>
      </c>
      <c r="AW6" s="21" t="str">
        <f t="shared" si="6"/>
        <v>-</v>
      </c>
      <c r="AX6" s="21">
        <f t="shared" si="6"/>
        <v>88.19</v>
      </c>
      <c r="AY6" s="21">
        <f t="shared" si="6"/>
        <v>108.66</v>
      </c>
      <c r="AZ6" s="21" t="str">
        <f t="shared" si="6"/>
        <v>-</v>
      </c>
      <c r="BA6" s="21" t="str">
        <f t="shared" si="6"/>
        <v>-</v>
      </c>
      <c r="BB6" s="21" t="str">
        <f t="shared" si="6"/>
        <v>-</v>
      </c>
      <c r="BC6" s="21">
        <f t="shared" si="6"/>
        <v>77.260000000000005</v>
      </c>
      <c r="BD6" s="21">
        <f t="shared" si="6"/>
        <v>80.010000000000005</v>
      </c>
      <c r="BE6" s="20" t="str">
        <f>IF(BE7="","",IF(BE7="-","【-】","【"&amp;SUBSTITUTE(TEXT(BE7,"#,##0.00"),"-","△")&amp;"】"))</f>
        <v>【82.75】</v>
      </c>
      <c r="BF6" s="21" t="str">
        <f>IF(BF7="",NA(),BF7)</f>
        <v>-</v>
      </c>
      <c r="BG6" s="21" t="str">
        <f t="shared" ref="BG6:BO6" si="7">IF(BG7="",NA(),BG7)</f>
        <v>-</v>
      </c>
      <c r="BH6" s="21" t="str">
        <f t="shared" si="7"/>
        <v>-</v>
      </c>
      <c r="BI6" s="21">
        <f t="shared" si="7"/>
        <v>366.7</v>
      </c>
      <c r="BJ6" s="21">
        <f t="shared" si="7"/>
        <v>82.08</v>
      </c>
      <c r="BK6" s="21" t="str">
        <f t="shared" si="7"/>
        <v>-</v>
      </c>
      <c r="BL6" s="21" t="str">
        <f t="shared" si="7"/>
        <v>-</v>
      </c>
      <c r="BM6" s="21" t="str">
        <f t="shared" si="7"/>
        <v>-</v>
      </c>
      <c r="BN6" s="21">
        <f t="shared" si="7"/>
        <v>730.84</v>
      </c>
      <c r="BO6" s="21">
        <f t="shared" si="7"/>
        <v>706.45</v>
      </c>
      <c r="BP6" s="20" t="str">
        <f>IF(BP7="","",IF(BP7="-","【-】","【"&amp;SUBSTITUTE(TEXT(BP7,"#,##0.00"),"-","△")&amp;"】"))</f>
        <v>【602.56】</v>
      </c>
      <c r="BQ6" s="21" t="str">
        <f>IF(BQ7="",NA(),BQ7)</f>
        <v>-</v>
      </c>
      <c r="BR6" s="21" t="str">
        <f t="shared" ref="BR6:BZ6" si="8">IF(BR7="",NA(),BR7)</f>
        <v>-</v>
      </c>
      <c r="BS6" s="21" t="str">
        <f t="shared" si="8"/>
        <v>-</v>
      </c>
      <c r="BT6" s="21">
        <f t="shared" si="8"/>
        <v>103.57</v>
      </c>
      <c r="BU6" s="21">
        <f t="shared" si="8"/>
        <v>103.37</v>
      </c>
      <c r="BV6" s="21" t="str">
        <f t="shared" si="8"/>
        <v>-</v>
      </c>
      <c r="BW6" s="21" t="str">
        <f t="shared" si="8"/>
        <v>-</v>
      </c>
      <c r="BX6" s="21" t="str">
        <f t="shared" si="8"/>
        <v>-</v>
      </c>
      <c r="BY6" s="21">
        <f t="shared" si="8"/>
        <v>89.17</v>
      </c>
      <c r="BZ6" s="21">
        <f t="shared" si="8"/>
        <v>85.67</v>
      </c>
      <c r="CA6" s="20" t="str">
        <f>IF(CA7="","",IF(CA7="-","【-】","【"&amp;SUBSTITUTE(TEXT(CA7,"#,##0.00"),"-","△")&amp;"】"))</f>
        <v>【97.94】</v>
      </c>
      <c r="CB6" s="21" t="str">
        <f>IF(CB7="",NA(),CB7)</f>
        <v>-</v>
      </c>
      <c r="CC6" s="21" t="str">
        <f t="shared" ref="CC6:CK6" si="9">IF(CC7="",NA(),CC7)</f>
        <v>-</v>
      </c>
      <c r="CD6" s="21" t="str">
        <f t="shared" si="9"/>
        <v>-</v>
      </c>
      <c r="CE6" s="21">
        <f t="shared" si="9"/>
        <v>150.28</v>
      </c>
      <c r="CF6" s="21">
        <f t="shared" si="9"/>
        <v>150.33000000000001</v>
      </c>
      <c r="CG6" s="21" t="str">
        <f t="shared" si="9"/>
        <v>-</v>
      </c>
      <c r="CH6" s="21" t="str">
        <f t="shared" si="9"/>
        <v>-</v>
      </c>
      <c r="CI6" s="21" t="str">
        <f t="shared" si="9"/>
        <v>-</v>
      </c>
      <c r="CJ6" s="21">
        <f t="shared" si="9"/>
        <v>184.85</v>
      </c>
      <c r="CK6" s="21">
        <f t="shared" si="9"/>
        <v>194.78</v>
      </c>
      <c r="CL6" s="20" t="str">
        <f>IF(CL7="","",IF(CL7="-","【-】","【"&amp;SUBSTITUTE(TEXT(CL7,"#,##0.00"),"-","△")&amp;"】"))</f>
        <v>【140.98】</v>
      </c>
      <c r="CM6" s="21" t="str">
        <f>IF(CM7="",NA(),CM7)</f>
        <v>-</v>
      </c>
      <c r="CN6" s="21" t="str">
        <f t="shared" ref="CN6:CV6" si="10">IF(CN7="",NA(),CN7)</f>
        <v>-</v>
      </c>
      <c r="CO6" s="21" t="str">
        <f t="shared" si="10"/>
        <v>-</v>
      </c>
      <c r="CP6" s="21">
        <f t="shared" si="10"/>
        <v>69.03</v>
      </c>
      <c r="CQ6" s="21">
        <f t="shared" si="10"/>
        <v>77.28</v>
      </c>
      <c r="CR6" s="21" t="str">
        <f t="shared" si="10"/>
        <v>-</v>
      </c>
      <c r="CS6" s="21" t="str">
        <f t="shared" si="10"/>
        <v>-</v>
      </c>
      <c r="CT6" s="21" t="str">
        <f t="shared" si="10"/>
        <v>-</v>
      </c>
      <c r="CU6" s="21">
        <f t="shared" si="10"/>
        <v>55.04</v>
      </c>
      <c r="CV6" s="21">
        <f t="shared" si="10"/>
        <v>53.26</v>
      </c>
      <c r="CW6" s="20" t="str">
        <f>IF(CW7="","",IF(CW7="-","【-】","【"&amp;SUBSTITUTE(TEXT(CW7,"#,##0.00"),"-","△")&amp;"】"))</f>
        <v>【60.13】</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91.92</v>
      </c>
      <c r="DG6" s="21">
        <f t="shared" si="11"/>
        <v>91.12</v>
      </c>
      <c r="DH6" s="20" t="str">
        <f>IF(DH7="","",IF(DH7="-","【-】","【"&amp;SUBSTITUTE(TEXT(DH7,"#,##0.00"),"-","△")&amp;"】"))</f>
        <v>【96.00】</v>
      </c>
      <c r="DI6" s="21" t="str">
        <f>IF(DI7="",NA(),DI7)</f>
        <v>-</v>
      </c>
      <c r="DJ6" s="21" t="str">
        <f t="shared" ref="DJ6:DR6" si="12">IF(DJ7="",NA(),DJ7)</f>
        <v>-</v>
      </c>
      <c r="DK6" s="21" t="str">
        <f t="shared" si="12"/>
        <v>-</v>
      </c>
      <c r="DL6" s="21">
        <f t="shared" si="12"/>
        <v>7.39</v>
      </c>
      <c r="DM6" s="21">
        <f t="shared" si="12"/>
        <v>14.76</v>
      </c>
      <c r="DN6" s="21" t="str">
        <f t="shared" si="12"/>
        <v>-</v>
      </c>
      <c r="DO6" s="21" t="str">
        <f t="shared" si="12"/>
        <v>-</v>
      </c>
      <c r="DP6" s="21" t="str">
        <f t="shared" si="12"/>
        <v>-</v>
      </c>
      <c r="DQ6" s="21">
        <f t="shared" si="12"/>
        <v>31.14</v>
      </c>
      <c r="DR6" s="21">
        <f t="shared" si="12"/>
        <v>33.11</v>
      </c>
      <c r="DS6" s="20" t="str">
        <f>IF(DS7="","",IF(DS7="-","【-】","【"&amp;SUBSTITUTE(TEXT(DS7,"#,##0.00"),"-","△")&amp;"】"))</f>
        <v>【42.20】</v>
      </c>
      <c r="DT6" s="21" t="str">
        <f>IF(DT7="",NA(),DT7)</f>
        <v>-</v>
      </c>
      <c r="DU6" s="21" t="str">
        <f t="shared" ref="DU6:EC6" si="13">IF(DU7="",NA(),DU7)</f>
        <v>-</v>
      </c>
      <c r="DV6" s="21" t="str">
        <f t="shared" si="13"/>
        <v>-</v>
      </c>
      <c r="DW6" s="21">
        <f t="shared" si="13"/>
        <v>9.4499999999999993</v>
      </c>
      <c r="DX6" s="21">
        <f t="shared" si="13"/>
        <v>10</v>
      </c>
      <c r="DY6" s="21" t="str">
        <f t="shared" si="13"/>
        <v>-</v>
      </c>
      <c r="DZ6" s="21" t="str">
        <f t="shared" si="13"/>
        <v>-</v>
      </c>
      <c r="EA6" s="21" t="str">
        <f t="shared" si="13"/>
        <v>-</v>
      </c>
      <c r="EB6" s="21">
        <f t="shared" si="13"/>
        <v>0.76</v>
      </c>
      <c r="EC6" s="21">
        <f t="shared" si="13"/>
        <v>0.94</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7.0000000000000007E-2</v>
      </c>
      <c r="EO6" s="20" t="str">
        <f>IF(EO7="","",IF(EO7="-","【-】","【"&amp;SUBSTITUTE(TEXT(EO7,"#,##0.00"),"-","△")&amp;"】"))</f>
        <v>【0.19】</v>
      </c>
    </row>
    <row r="7" spans="1:148" s="22" customFormat="1" x14ac:dyDescent="0.2">
      <c r="A7" s="14"/>
      <c r="B7" s="23">
        <v>2024</v>
      </c>
      <c r="C7" s="23">
        <v>303445</v>
      </c>
      <c r="D7" s="23">
        <v>46</v>
      </c>
      <c r="E7" s="23">
        <v>17</v>
      </c>
      <c r="F7" s="23">
        <v>1</v>
      </c>
      <c r="G7" s="23">
        <v>0</v>
      </c>
      <c r="H7" s="23" t="s">
        <v>96</v>
      </c>
      <c r="I7" s="23" t="s">
        <v>97</v>
      </c>
      <c r="J7" s="23" t="s">
        <v>98</v>
      </c>
      <c r="K7" s="23" t="s">
        <v>99</v>
      </c>
      <c r="L7" s="23" t="s">
        <v>100</v>
      </c>
      <c r="M7" s="23" t="s">
        <v>101</v>
      </c>
      <c r="N7" s="24" t="s">
        <v>102</v>
      </c>
      <c r="O7" s="24">
        <v>63.14</v>
      </c>
      <c r="P7" s="24">
        <v>76.8</v>
      </c>
      <c r="Q7" s="24">
        <v>53.92</v>
      </c>
      <c r="R7" s="24">
        <v>3000</v>
      </c>
      <c r="S7" s="24">
        <v>2605</v>
      </c>
      <c r="T7" s="24">
        <v>137.03</v>
      </c>
      <c r="U7" s="24">
        <v>19.010000000000002</v>
      </c>
      <c r="V7" s="24">
        <v>1989</v>
      </c>
      <c r="W7" s="24">
        <v>1.43</v>
      </c>
      <c r="X7" s="24">
        <v>1390.91</v>
      </c>
      <c r="Y7" s="24" t="s">
        <v>102</v>
      </c>
      <c r="Z7" s="24" t="s">
        <v>102</v>
      </c>
      <c r="AA7" s="24" t="s">
        <v>102</v>
      </c>
      <c r="AB7" s="24">
        <v>104.02</v>
      </c>
      <c r="AC7" s="24">
        <v>100.87</v>
      </c>
      <c r="AD7" s="24" t="s">
        <v>102</v>
      </c>
      <c r="AE7" s="24" t="s">
        <v>102</v>
      </c>
      <c r="AF7" s="24" t="s">
        <v>102</v>
      </c>
      <c r="AG7" s="24">
        <v>106.8</v>
      </c>
      <c r="AH7" s="24">
        <v>104.65</v>
      </c>
      <c r="AI7" s="24">
        <v>105.36</v>
      </c>
      <c r="AJ7" s="24" t="s">
        <v>102</v>
      </c>
      <c r="AK7" s="24" t="s">
        <v>102</v>
      </c>
      <c r="AL7" s="24" t="s">
        <v>102</v>
      </c>
      <c r="AM7" s="24">
        <v>0</v>
      </c>
      <c r="AN7" s="24">
        <v>0</v>
      </c>
      <c r="AO7" s="24" t="s">
        <v>102</v>
      </c>
      <c r="AP7" s="24" t="s">
        <v>102</v>
      </c>
      <c r="AQ7" s="24" t="s">
        <v>102</v>
      </c>
      <c r="AR7" s="24">
        <v>26.89</v>
      </c>
      <c r="AS7" s="24">
        <v>23.18</v>
      </c>
      <c r="AT7" s="24">
        <v>3.12</v>
      </c>
      <c r="AU7" s="24" t="s">
        <v>102</v>
      </c>
      <c r="AV7" s="24" t="s">
        <v>102</v>
      </c>
      <c r="AW7" s="24" t="s">
        <v>102</v>
      </c>
      <c r="AX7" s="24">
        <v>88.19</v>
      </c>
      <c r="AY7" s="24">
        <v>108.66</v>
      </c>
      <c r="AZ7" s="24" t="s">
        <v>102</v>
      </c>
      <c r="BA7" s="24" t="s">
        <v>102</v>
      </c>
      <c r="BB7" s="24" t="s">
        <v>102</v>
      </c>
      <c r="BC7" s="24">
        <v>77.260000000000005</v>
      </c>
      <c r="BD7" s="24">
        <v>80.010000000000005</v>
      </c>
      <c r="BE7" s="24">
        <v>82.75</v>
      </c>
      <c r="BF7" s="24" t="s">
        <v>102</v>
      </c>
      <c r="BG7" s="24" t="s">
        <v>102</v>
      </c>
      <c r="BH7" s="24" t="s">
        <v>102</v>
      </c>
      <c r="BI7" s="24">
        <v>366.7</v>
      </c>
      <c r="BJ7" s="24">
        <v>82.08</v>
      </c>
      <c r="BK7" s="24" t="s">
        <v>102</v>
      </c>
      <c r="BL7" s="24" t="s">
        <v>102</v>
      </c>
      <c r="BM7" s="24" t="s">
        <v>102</v>
      </c>
      <c r="BN7" s="24">
        <v>730.84</v>
      </c>
      <c r="BO7" s="24">
        <v>706.45</v>
      </c>
      <c r="BP7" s="24">
        <v>602.55999999999995</v>
      </c>
      <c r="BQ7" s="24" t="s">
        <v>102</v>
      </c>
      <c r="BR7" s="24" t="s">
        <v>102</v>
      </c>
      <c r="BS7" s="24" t="s">
        <v>102</v>
      </c>
      <c r="BT7" s="24">
        <v>103.57</v>
      </c>
      <c r="BU7" s="24">
        <v>103.37</v>
      </c>
      <c r="BV7" s="24" t="s">
        <v>102</v>
      </c>
      <c r="BW7" s="24" t="s">
        <v>102</v>
      </c>
      <c r="BX7" s="24" t="s">
        <v>102</v>
      </c>
      <c r="BY7" s="24">
        <v>89.17</v>
      </c>
      <c r="BZ7" s="24">
        <v>85.67</v>
      </c>
      <c r="CA7" s="24">
        <v>97.94</v>
      </c>
      <c r="CB7" s="24" t="s">
        <v>102</v>
      </c>
      <c r="CC7" s="24" t="s">
        <v>102</v>
      </c>
      <c r="CD7" s="24" t="s">
        <v>102</v>
      </c>
      <c r="CE7" s="24">
        <v>150.28</v>
      </c>
      <c r="CF7" s="24">
        <v>150.33000000000001</v>
      </c>
      <c r="CG7" s="24" t="s">
        <v>102</v>
      </c>
      <c r="CH7" s="24" t="s">
        <v>102</v>
      </c>
      <c r="CI7" s="24" t="s">
        <v>102</v>
      </c>
      <c r="CJ7" s="24">
        <v>184.85</v>
      </c>
      <c r="CK7" s="24">
        <v>194.78</v>
      </c>
      <c r="CL7" s="24">
        <v>140.97999999999999</v>
      </c>
      <c r="CM7" s="24" t="s">
        <v>102</v>
      </c>
      <c r="CN7" s="24" t="s">
        <v>102</v>
      </c>
      <c r="CO7" s="24" t="s">
        <v>102</v>
      </c>
      <c r="CP7" s="24">
        <v>69.03</v>
      </c>
      <c r="CQ7" s="24">
        <v>77.28</v>
      </c>
      <c r="CR7" s="24" t="s">
        <v>102</v>
      </c>
      <c r="CS7" s="24" t="s">
        <v>102</v>
      </c>
      <c r="CT7" s="24" t="s">
        <v>102</v>
      </c>
      <c r="CU7" s="24">
        <v>55.04</v>
      </c>
      <c r="CV7" s="24">
        <v>53.26</v>
      </c>
      <c r="CW7" s="24">
        <v>60.13</v>
      </c>
      <c r="CX7" s="24" t="s">
        <v>102</v>
      </c>
      <c r="CY7" s="24" t="s">
        <v>102</v>
      </c>
      <c r="CZ7" s="24" t="s">
        <v>102</v>
      </c>
      <c r="DA7" s="24">
        <v>100</v>
      </c>
      <c r="DB7" s="24">
        <v>100</v>
      </c>
      <c r="DC7" s="24" t="s">
        <v>102</v>
      </c>
      <c r="DD7" s="24" t="s">
        <v>102</v>
      </c>
      <c r="DE7" s="24" t="s">
        <v>102</v>
      </c>
      <c r="DF7" s="24">
        <v>91.92</v>
      </c>
      <c r="DG7" s="24">
        <v>91.12</v>
      </c>
      <c r="DH7" s="24">
        <v>96</v>
      </c>
      <c r="DI7" s="24" t="s">
        <v>102</v>
      </c>
      <c r="DJ7" s="24" t="s">
        <v>102</v>
      </c>
      <c r="DK7" s="24" t="s">
        <v>102</v>
      </c>
      <c r="DL7" s="24">
        <v>7.39</v>
      </c>
      <c r="DM7" s="24">
        <v>14.76</v>
      </c>
      <c r="DN7" s="24" t="s">
        <v>102</v>
      </c>
      <c r="DO7" s="24" t="s">
        <v>102</v>
      </c>
      <c r="DP7" s="24" t="s">
        <v>102</v>
      </c>
      <c r="DQ7" s="24">
        <v>31.14</v>
      </c>
      <c r="DR7" s="24">
        <v>33.11</v>
      </c>
      <c r="DS7" s="24">
        <v>42.2</v>
      </c>
      <c r="DT7" s="24" t="s">
        <v>102</v>
      </c>
      <c r="DU7" s="24" t="s">
        <v>102</v>
      </c>
      <c r="DV7" s="24" t="s">
        <v>102</v>
      </c>
      <c r="DW7" s="24">
        <v>9.4499999999999993</v>
      </c>
      <c r="DX7" s="24">
        <v>10</v>
      </c>
      <c r="DY7" s="24" t="s">
        <v>102</v>
      </c>
      <c r="DZ7" s="24" t="s">
        <v>102</v>
      </c>
      <c r="EA7" s="24" t="s">
        <v>102</v>
      </c>
      <c r="EB7" s="24">
        <v>0.76</v>
      </c>
      <c r="EC7" s="24">
        <v>0.94</v>
      </c>
      <c r="ED7" s="24">
        <v>9.4600000000000009</v>
      </c>
      <c r="EE7" s="24" t="s">
        <v>102</v>
      </c>
      <c r="EF7" s="24" t="s">
        <v>102</v>
      </c>
      <c r="EG7" s="24" t="s">
        <v>102</v>
      </c>
      <c r="EH7" s="24">
        <v>0</v>
      </c>
      <c r="EI7" s="24">
        <v>0</v>
      </c>
      <c r="EJ7" s="24" t="s">
        <v>102</v>
      </c>
      <c r="EK7" s="24" t="s">
        <v>102</v>
      </c>
      <c r="EL7" s="24" t="s">
        <v>102</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koya-le0013</cp:lastModifiedBy>
  <cp:lastPrinted>2026-01-29T02:41:30Z</cp:lastPrinted>
  <dcterms:created xsi:type="dcterms:W3CDTF">2025-12-23T06:04:01Z</dcterms:created>
  <dcterms:modified xsi:type="dcterms:W3CDTF">2026-01-29T02:41:31Z</dcterms:modified>
  <cp:category/>
</cp:coreProperties>
</file>