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G-FS-1\Data\企画公室\企画財政係\財政用（整理中）\【公営企業関係】\R7\調査報告関係\R8.01.16　公営企業に係る経営比較分析表（令和６年度決算）の分析等について\回答\"/>
    </mc:Choice>
  </mc:AlternateContent>
  <xr:revisionPtr revIDLastSave="0" documentId="13_ncr:1_{44F3ECBB-0CEC-4E6E-8F3A-908443BADABF}" xr6:coauthVersionLast="47" xr6:coauthVersionMax="47" xr10:uidLastSave="{00000000-0000-0000-0000-000000000000}"/>
  <workbookProtection workbookAlgorithmName="SHA-512" workbookHashValue="hMFGJcnjMg6Lj6RfSywUhJ4O7x7xNpsShHp7f4z454Or2eRu65HPXLAsIdMkHgyzHgDa97Oxwnin6KbI6UuupA==" workbookSaltValue="XsHQ20/Z3V4PAbGLdL/Yt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E85" i="4"/>
  <c r="BB10" i="4"/>
  <c r="AT10" i="4"/>
  <c r="P10" i="4"/>
  <c r="AT8" i="4"/>
  <c r="W8" i="4"/>
  <c r="P8" i="4"/>
</calcChain>
</file>

<file path=xl/sharedStrings.xml><?xml version="1.0" encoding="utf-8"?>
<sst xmlns="http://schemas.openxmlformats.org/spreadsheetml/2006/main" count="307" uniqueCount="117">
  <si>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</si>
  <si>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</si>
  <si>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</si>
  <si>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</si>
  <si>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</si>
  <si>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</si>
  <si>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</si>
  <si>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</si>
  <si>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</si>
  <si>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</si>
  <si>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</si>
  <si>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</si>
  <si>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</si>
  <si>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</si>
  <si>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</si>
  <si>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</si>
  <si>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</si>
  <si>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</si>
  <si>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</si>
  <si>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</si>
  <si>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</si>
  <si>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</si>
  <si>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</si>
  <si>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</si>
  <si>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</si>
  <si>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</si>
  <si>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</si>
  <si>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</si>
  <si>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</si>
  <si>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</si>
  <si>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</si>
  <si>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</si>
  <si>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</si>
  <si>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</si>
  <si>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</si>
  <si>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</si>
  <si>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</si>
  <si>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</si>
  <si>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</si>
  <si>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</si>
  <si>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</si>
  <si>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</si>
  <si>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</si>
  <si>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</si>
  <si>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</si>
  <si>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</si>
  <si>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</si>
  <si>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</si>
  <si>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</si>
  <si>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</si>
  <si>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</si>
  <si>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</si>
  <si>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</si>
  <si>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</si>
  <si>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</si>
  <si>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</si>
  <si>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</si>
  <si>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</si>
  <si>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</si>
  <si>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</si>
  <si>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</si>
  <si>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</si>
  <si>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</si>
  <si>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</si>
  <si>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</si>
  <si>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</si>
  <si>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</si>
  <si>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</si>
  <si>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</si>
  <si>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</si>
  <si>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</si>
  <si>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</si>
  <si>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</si>
  <si>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</si>
  <si>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</si>
  <si>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</si>
  <si>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</si>
  <si>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</si>
  <si>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</si>
  <si>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</si>
  <si>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</si>
  <si>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</si>
  <si>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</si>
  <si>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</si>
  <si>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</si>
  <si>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</si>
  <si>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</si>
  <si>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</si>
  <si>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</si>
  <si>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</si>
  <si>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</si>
  <si>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</si>
  <si>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</si>
  <si>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</si>
  <si>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</si>
  <si>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</si>
  <si>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高野町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</si>
  <si>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</si>
  <si>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</si>
  <si>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</si>
  <si>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</si>
  <si>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</si>
  <si>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</si>
  <si>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</si>
  <si>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</si>
  <si>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</si>
  <si>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</si>
  <si>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</si>
  <si>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</si>
  <si>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</si>
  <si>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</si>
  <si>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</si>
  <si>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</si>
  <si>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</si>
  <si>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①有形固定資産減価償却費率は、類似団体平均を下回っているが、法適用時にはそれまでの減価償却累計額を控除した金額を帳簿原価としたため、この指標は老朽化の実態を適切に表していないことに留意する必要がある。
 実際には、供用開始から29年が経過しており、修繕等によって長寿命化を図っている状況である。</t>
    <phoneticPr fontId="4"/>
  </si>
  <si>
    <t xml:space="preserve"> 令和5年4月に法適用を行い会計方式が変わったため、令和4年度以前の指標は表示されていない。
 ①経常収支比率は100%を下回っており、しかも収入の大半は一般会計からの繰入金である。
 ②累積欠損金比率は38.32％であるが、類似団体平均値を大きく下回っている。
 ③流動比率は100％を上回っており問題はない。
 ④企業債残高対事業規模比率はゼロである。
 ⑤経費回収率は6割ほどとなっている。
 ⑥汚水処理原価は類似団体平均を上回っているうえ、処理区域内人口が98人と少なく、汚水処理費を賄うほどの使用料を確保するのは困難な状況となっている。
 ⑦施設利用率は、50％を下回っており、更新時には人口動向を踏まえた最適な施設規模を検討する必要がある。
 ⑧水洗化率は100％である。</t>
    <rPh sb="94" eb="101">
      <t>ルイセキケッソンキンヒリツ</t>
    </rPh>
    <rPh sb="113" eb="115">
      <t>ルイジ</t>
    </rPh>
    <rPh sb="121" eb="122">
      <t>オオ</t>
    </rPh>
    <rPh sb="124" eb="126">
      <t>シタマワ</t>
    </rPh>
    <rPh sb="134" eb="136">
      <t>リュウドウ</t>
    </rPh>
    <rPh sb="136" eb="138">
      <t>ヒリツ</t>
    </rPh>
    <rPh sb="144" eb="146">
      <t>ウワマワ</t>
    </rPh>
    <rPh sb="150" eb="152">
      <t>モンダイ</t>
    </rPh>
    <phoneticPr fontId="4"/>
  </si>
  <si>
    <t xml:space="preserve"> 高野町では、公共下水道・特定環境保全公共下水道・農業集落排水・個別排水処理・生活排水処理と下水道事業を展開しており、下水道の普及啓発に努めている。
 このうち、個別排水処理事業は、各戸設置の合併浄化槽を町が維持管理し、山間部の汚水処理を行っている。
処理区域内人口は減少傾向にあり、今後、使用料収入の増加は見込みにくい状況にある。このため、事業運営においては、引き続き一般会計からの繰入を前提とした対応が必要となる。加えて人材確保や物価高騰による経費増加への対応も必要であり、抜本的な改善が課題となっている。今後は、継続的な経費削減に取り組むとともに、中長期的な視点から、使用料単価の見直しを含めた事業の在り方について検討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</si>
</sst>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20-4932-AE96-23CE6DE41D6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220-4932-AE96-23CE6DE41D6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42.86</c:v>
                </c:pt>
                <c:pt idx="4">
                  <c:v>42.86</c:v>
                </c:pt>
              </c:numCache>
            </c:numRef>
          </c:val>
          <c:extLst>
            <c:ext xmlns:c16="http://schemas.microsoft.com/office/drawing/2014/chart" uri="{C3380CC4-5D6E-409C-BE32-E72D297353CC}">
              <c16:uniqueId val="{00000000-9A10-429A-A088-78FF0295D7D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45.93</c:v>
                </c:pt>
                <c:pt idx="4">
                  <c:v>44.52</c:v>
                </c:pt>
              </c:numCache>
            </c:numRef>
          </c:val>
          <c:smooth val="0"/>
          <c:extLst>
            <c:ext xmlns:c16="http://schemas.microsoft.com/office/drawing/2014/chart" uri="{C3380CC4-5D6E-409C-BE32-E72D297353CC}">
              <c16:uniqueId val="{00000001-9A10-429A-A088-78FF0295D7D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35B1-4835-89A6-6716421EAA7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82.98</c:v>
                </c:pt>
                <c:pt idx="4">
                  <c:v>82.9</c:v>
                </c:pt>
              </c:numCache>
            </c:numRef>
          </c:val>
          <c:smooth val="0"/>
          <c:extLst>
            <c:ext xmlns:c16="http://schemas.microsoft.com/office/drawing/2014/chart" uri="{C3380CC4-5D6E-409C-BE32-E72D297353CC}">
              <c16:uniqueId val="{00000001-35B1-4835-89A6-6716421EAA7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94.89</c:v>
                </c:pt>
                <c:pt idx="4">
                  <c:v>94.89</c:v>
                </c:pt>
              </c:numCache>
            </c:numRef>
          </c:val>
          <c:extLst>
            <c:ext xmlns:c16="http://schemas.microsoft.com/office/drawing/2014/chart" uri="{C3380CC4-5D6E-409C-BE32-E72D297353CC}">
              <c16:uniqueId val="{00000000-A71C-4231-A7BD-5964D4A6580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96.48</c:v>
                </c:pt>
                <c:pt idx="4">
                  <c:v>100.84</c:v>
                </c:pt>
              </c:numCache>
            </c:numRef>
          </c:val>
          <c:smooth val="0"/>
          <c:extLst>
            <c:ext xmlns:c16="http://schemas.microsoft.com/office/drawing/2014/chart" uri="{C3380CC4-5D6E-409C-BE32-E72D297353CC}">
              <c16:uniqueId val="{00000001-A71C-4231-A7BD-5964D4A6580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18.149999999999999</c:v>
                </c:pt>
                <c:pt idx="4">
                  <c:v>36.31</c:v>
                </c:pt>
              </c:numCache>
            </c:numRef>
          </c:val>
          <c:extLst>
            <c:ext xmlns:c16="http://schemas.microsoft.com/office/drawing/2014/chart" uri="{C3380CC4-5D6E-409C-BE32-E72D297353CC}">
              <c16:uniqueId val="{00000000-9F04-4006-980D-ADD45F177F0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39.700000000000003</c:v>
                </c:pt>
                <c:pt idx="4">
                  <c:v>39.79</c:v>
                </c:pt>
              </c:numCache>
            </c:numRef>
          </c:val>
          <c:smooth val="0"/>
          <c:extLst>
            <c:ext xmlns:c16="http://schemas.microsoft.com/office/drawing/2014/chart" uri="{C3380CC4-5D6E-409C-BE32-E72D297353CC}">
              <c16:uniqueId val="{00000001-9F04-4006-980D-ADD45F177F0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EB-4FA8-89DE-5DD082FCF8A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7EB-4FA8-89DE-5DD082FCF8A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17.79</c:v>
                </c:pt>
                <c:pt idx="4">
                  <c:v>38.32</c:v>
                </c:pt>
              </c:numCache>
            </c:numRef>
          </c:val>
          <c:extLst>
            <c:ext xmlns:c16="http://schemas.microsoft.com/office/drawing/2014/chart" uri="{C3380CC4-5D6E-409C-BE32-E72D297353CC}">
              <c16:uniqueId val="{00000000-76A1-4073-90F6-64A4843C0D5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224.6</c:v>
                </c:pt>
                <c:pt idx="4">
                  <c:v>135.16999999999999</c:v>
                </c:pt>
              </c:numCache>
            </c:numRef>
          </c:val>
          <c:smooth val="0"/>
          <c:extLst>
            <c:ext xmlns:c16="http://schemas.microsoft.com/office/drawing/2014/chart" uri="{C3380CC4-5D6E-409C-BE32-E72D297353CC}">
              <c16:uniqueId val="{00000001-76A1-4073-90F6-64A4843C0D5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119.08</c:v>
                </c:pt>
                <c:pt idx="4">
                  <c:v>128.09</c:v>
                </c:pt>
              </c:numCache>
            </c:numRef>
          </c:val>
          <c:extLst>
            <c:ext xmlns:c16="http://schemas.microsoft.com/office/drawing/2014/chart" uri="{C3380CC4-5D6E-409C-BE32-E72D297353CC}">
              <c16:uniqueId val="{00000000-3220-4F4E-B819-46278AC052D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132.16</c:v>
                </c:pt>
                <c:pt idx="4">
                  <c:v>113.41</c:v>
                </c:pt>
              </c:numCache>
            </c:numRef>
          </c:val>
          <c:smooth val="0"/>
          <c:extLst>
            <c:ext xmlns:c16="http://schemas.microsoft.com/office/drawing/2014/chart" uri="{C3380CC4-5D6E-409C-BE32-E72D297353CC}">
              <c16:uniqueId val="{00000001-3220-4F4E-B819-46278AC052D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182.53</c:v>
                </c:pt>
                <c:pt idx="4" formatCode="#,##0.00;&quot;△&quot;#,##0.00">
                  <c:v>0</c:v>
                </c:pt>
              </c:numCache>
            </c:numRef>
          </c:val>
          <c:extLst>
            <c:ext xmlns:c16="http://schemas.microsoft.com/office/drawing/2014/chart" uri="{C3380CC4-5D6E-409C-BE32-E72D297353CC}">
              <c16:uniqueId val="{00000000-C8A9-49D8-A252-C60334F0287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992.16</c:v>
                </c:pt>
                <c:pt idx="4">
                  <c:v>950.64</c:v>
                </c:pt>
              </c:numCache>
            </c:numRef>
          </c:val>
          <c:smooth val="0"/>
          <c:extLst>
            <c:ext xmlns:c16="http://schemas.microsoft.com/office/drawing/2014/chart" uri="{C3380CC4-5D6E-409C-BE32-E72D297353CC}">
              <c16:uniqueId val="{00000001-C8A9-49D8-A252-C60334F0287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72.94</c:v>
                </c:pt>
                <c:pt idx="4">
                  <c:v>61.17</c:v>
                </c:pt>
              </c:numCache>
            </c:numRef>
          </c:val>
          <c:extLst>
            <c:ext xmlns:c16="http://schemas.microsoft.com/office/drawing/2014/chart" uri="{C3380CC4-5D6E-409C-BE32-E72D297353CC}">
              <c16:uniqueId val="{00000000-7F18-4907-A7D8-8DE94342A1A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45.55</c:v>
                </c:pt>
                <c:pt idx="4">
                  <c:v>38.549999999999997</c:v>
                </c:pt>
              </c:numCache>
            </c:numRef>
          </c:val>
          <c:smooth val="0"/>
          <c:extLst>
            <c:ext xmlns:c16="http://schemas.microsoft.com/office/drawing/2014/chart" uri="{C3380CC4-5D6E-409C-BE32-E72D297353CC}">
              <c16:uniqueId val="{00000001-7F18-4907-A7D8-8DE94342A1A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396.76</c:v>
                </c:pt>
                <c:pt idx="4">
                  <c:v>449.81</c:v>
                </c:pt>
              </c:numCache>
            </c:numRef>
          </c:val>
          <c:extLst>
            <c:ext xmlns:c16="http://schemas.microsoft.com/office/drawing/2014/chart" uri="{C3380CC4-5D6E-409C-BE32-E72D297353CC}">
              <c16:uniqueId val="{00000000-183A-4ADB-8AD8-5110B114455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331.17</c:v>
                </c:pt>
                <c:pt idx="4">
                  <c:v>391.34</c:v>
                </c:pt>
              </c:numCache>
            </c:numRef>
          </c:val>
          <c:smooth val="0"/>
          <c:extLst>
            <c:ext xmlns:c16="http://schemas.microsoft.com/office/drawing/2014/chart" uri="{C3380CC4-5D6E-409C-BE32-E72D297353CC}">
              <c16:uniqueId val="{00000001-183A-4ADB-8AD8-5110B114455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和歌山県　高野町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4">
        <f>データ!S6</f>
        <v>2605</v>
      </c>
      <c r="AM8" s="44"/>
      <c r="AN8" s="44"/>
      <c r="AO8" s="44"/>
      <c r="AP8" s="44"/>
      <c r="AQ8" s="44"/>
      <c r="AR8" s="44"/>
      <c r="AS8" s="44"/>
      <c r="AT8" s="45">
        <f>データ!T6</f>
        <v>137.03</v>
      </c>
      <c r="AU8" s="45"/>
      <c r="AV8" s="45"/>
      <c r="AW8" s="45"/>
      <c r="AX8" s="45"/>
      <c r="AY8" s="45"/>
      <c r="AZ8" s="45"/>
      <c r="BA8" s="45"/>
      <c r="BB8" s="45">
        <f>データ!U6</f>
        <v>19.010000000000002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77.44</v>
      </c>
      <c r="J10" s="45"/>
      <c r="K10" s="45"/>
      <c r="L10" s="45"/>
      <c r="M10" s="45"/>
      <c r="N10" s="45"/>
      <c r="O10" s="45"/>
      <c r="P10" s="45">
        <f>データ!P6</f>
        <v>3.78</v>
      </c>
      <c r="Q10" s="45"/>
      <c r="R10" s="45"/>
      <c r="S10" s="45"/>
      <c r="T10" s="45"/>
      <c r="U10" s="45"/>
      <c r="V10" s="45"/>
      <c r="W10" s="45">
        <f>データ!Q6</f>
        <v>100</v>
      </c>
      <c r="X10" s="45"/>
      <c r="Y10" s="45"/>
      <c r="Z10" s="45"/>
      <c r="AA10" s="45"/>
      <c r="AB10" s="45"/>
      <c r="AC10" s="45"/>
      <c r="AD10" s="44">
        <f>データ!R6</f>
        <v>4200</v>
      </c>
      <c r="AE10" s="44"/>
      <c r="AF10" s="44"/>
      <c r="AG10" s="44"/>
      <c r="AH10" s="44"/>
      <c r="AI10" s="44"/>
      <c r="AJ10" s="44"/>
      <c r="AK10" s="2"/>
      <c r="AL10" s="44">
        <f>データ!V6</f>
        <v>98</v>
      </c>
      <c r="AM10" s="44"/>
      <c r="AN10" s="44"/>
      <c r="AO10" s="44"/>
      <c r="AP10" s="44"/>
      <c r="AQ10" s="44"/>
      <c r="AR10" s="44"/>
      <c r="AS10" s="44"/>
      <c r="AT10" s="45">
        <f>データ!W6</f>
        <v>0.36</v>
      </c>
      <c r="AU10" s="45"/>
      <c r="AV10" s="45"/>
      <c r="AW10" s="45"/>
      <c r="AX10" s="45"/>
      <c r="AY10" s="45"/>
      <c r="AZ10" s="45"/>
      <c r="BA10" s="45"/>
      <c r="BB10" s="45">
        <f>データ!X6</f>
        <v>272.22000000000003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M7nknFrbB1+IgnkTm1auKzw/ORP04/P5K/7aafjb7MYuZDuoaX2mwHLHCVezQFaa+69uPlua8Vap+cahLa+9JA==" saltValue="ZBtFSi9egqp2dkSJoIL7/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303445</v>
      </c>
      <c r="D6" s="19">
        <f t="shared" si="3"/>
        <v>46</v>
      </c>
      <c r="E6" s="19">
        <f t="shared" si="3"/>
        <v>18</v>
      </c>
      <c r="F6" s="19">
        <f t="shared" si="3"/>
        <v>1</v>
      </c>
      <c r="G6" s="19">
        <f t="shared" si="3"/>
        <v>0</v>
      </c>
      <c r="H6" s="19" t="str">
        <f t="shared" si="3"/>
        <v>和歌山県　高野町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77.44</v>
      </c>
      <c r="P6" s="20">
        <f t="shared" si="3"/>
        <v>3.78</v>
      </c>
      <c r="Q6" s="20">
        <f t="shared" si="3"/>
        <v>100</v>
      </c>
      <c r="R6" s="20">
        <f t="shared" si="3"/>
        <v>4200</v>
      </c>
      <c r="S6" s="20">
        <f t="shared" si="3"/>
        <v>2605</v>
      </c>
      <c r="T6" s="20">
        <f t="shared" si="3"/>
        <v>137.03</v>
      </c>
      <c r="U6" s="20">
        <f t="shared" si="3"/>
        <v>19.010000000000002</v>
      </c>
      <c r="V6" s="20">
        <f t="shared" si="3"/>
        <v>98</v>
      </c>
      <c r="W6" s="20">
        <f t="shared" si="3"/>
        <v>0.36</v>
      </c>
      <c r="X6" s="20">
        <f t="shared" si="3"/>
        <v>272.22000000000003</v>
      </c>
      <c r="Y6" s="21" t="str">
        <f>IF(Y7="",NA(),Y7)</f>
        <v>-</v>
      </c>
      <c r="Z6" s="21" t="str">
        <f t="shared" ref="Z6:AH6" si="4">IF(Z7="",NA(),Z7)</f>
        <v>-</v>
      </c>
      <c r="AA6" s="21" t="str">
        <f t="shared" si="4"/>
        <v>-</v>
      </c>
      <c r="AB6" s="21">
        <f t="shared" si="4"/>
        <v>94.89</v>
      </c>
      <c r="AC6" s="21">
        <f t="shared" si="4"/>
        <v>94.89</v>
      </c>
      <c r="AD6" s="21" t="str">
        <f t="shared" si="4"/>
        <v>-</v>
      </c>
      <c r="AE6" s="21" t="str">
        <f t="shared" si="4"/>
        <v>-</v>
      </c>
      <c r="AF6" s="21" t="str">
        <f t="shared" si="4"/>
        <v>-</v>
      </c>
      <c r="AG6" s="21">
        <f t="shared" si="4"/>
        <v>96.48</v>
      </c>
      <c r="AH6" s="21">
        <f t="shared" si="4"/>
        <v>100.84</v>
      </c>
      <c r="AI6" s="20" t="str">
        <f>IF(AI7="","",IF(AI7="-","【-】","【"&amp;SUBSTITUTE(TEXT(AI7,"#,##0.00"),"-","△")&amp;"】"))</f>
        <v>【100.11】</v>
      </c>
      <c r="AJ6" s="21" t="str">
        <f>IF(AJ7="",NA(),AJ7)</f>
        <v>-</v>
      </c>
      <c r="AK6" s="21" t="str">
        <f t="shared" ref="AK6:AS6" si="5">IF(AK7="",NA(),AK7)</f>
        <v>-</v>
      </c>
      <c r="AL6" s="21" t="str">
        <f t="shared" si="5"/>
        <v>-</v>
      </c>
      <c r="AM6" s="21">
        <f t="shared" si="5"/>
        <v>17.79</v>
      </c>
      <c r="AN6" s="21">
        <f t="shared" si="5"/>
        <v>38.32</v>
      </c>
      <c r="AO6" s="21" t="str">
        <f t="shared" si="5"/>
        <v>-</v>
      </c>
      <c r="AP6" s="21" t="str">
        <f t="shared" si="5"/>
        <v>-</v>
      </c>
      <c r="AQ6" s="21" t="str">
        <f t="shared" si="5"/>
        <v>-</v>
      </c>
      <c r="AR6" s="21">
        <f t="shared" si="5"/>
        <v>224.6</v>
      </c>
      <c r="AS6" s="21">
        <f t="shared" si="5"/>
        <v>135.16999999999999</v>
      </c>
      <c r="AT6" s="20" t="str">
        <f>IF(AT7="","",IF(AT7="-","【-】","【"&amp;SUBSTITUTE(TEXT(AT7,"#,##0.00"),"-","△")&amp;"】"))</f>
        <v>【144.34】</v>
      </c>
      <c r="AU6" s="21" t="str">
        <f>IF(AU7="",NA(),AU7)</f>
        <v>-</v>
      </c>
      <c r="AV6" s="21" t="str">
        <f t="shared" ref="AV6:BD6" si="6">IF(AV7="",NA(),AV7)</f>
        <v>-</v>
      </c>
      <c r="AW6" s="21" t="str">
        <f t="shared" si="6"/>
        <v>-</v>
      </c>
      <c r="AX6" s="21">
        <f t="shared" si="6"/>
        <v>119.08</v>
      </c>
      <c r="AY6" s="21">
        <f t="shared" si="6"/>
        <v>128.09</v>
      </c>
      <c r="AZ6" s="21" t="str">
        <f t="shared" si="6"/>
        <v>-</v>
      </c>
      <c r="BA6" s="21" t="str">
        <f t="shared" si="6"/>
        <v>-</v>
      </c>
      <c r="BB6" s="21" t="str">
        <f t="shared" si="6"/>
        <v>-</v>
      </c>
      <c r="BC6" s="21">
        <f t="shared" si="6"/>
        <v>132.16</v>
      </c>
      <c r="BD6" s="21">
        <f t="shared" si="6"/>
        <v>113.41</v>
      </c>
      <c r="BE6" s="20" t="str">
        <f>IF(BE7="","",IF(BE7="-","【-】","【"&amp;SUBSTITUTE(TEXT(BE7,"#,##0.00"),"-","△")&amp;"】"))</f>
        <v>【114.26】</v>
      </c>
      <c r="BF6" s="21" t="str">
        <f>IF(BF7="",NA(),BF7)</f>
        <v>-</v>
      </c>
      <c r="BG6" s="21" t="str">
        <f t="shared" ref="BG6:BO6" si="7">IF(BG7="",NA(),BG7)</f>
        <v>-</v>
      </c>
      <c r="BH6" s="21" t="str">
        <f t="shared" si="7"/>
        <v>-</v>
      </c>
      <c r="BI6" s="21">
        <f t="shared" si="7"/>
        <v>182.53</v>
      </c>
      <c r="BJ6" s="20">
        <f t="shared" si="7"/>
        <v>0</v>
      </c>
      <c r="BK6" s="21" t="str">
        <f t="shared" si="7"/>
        <v>-</v>
      </c>
      <c r="BL6" s="21" t="str">
        <f t="shared" si="7"/>
        <v>-</v>
      </c>
      <c r="BM6" s="21" t="str">
        <f t="shared" si="7"/>
        <v>-</v>
      </c>
      <c r="BN6" s="21">
        <f t="shared" si="7"/>
        <v>992.16</v>
      </c>
      <c r="BO6" s="21">
        <f t="shared" si="7"/>
        <v>950.64</v>
      </c>
      <c r="BP6" s="20" t="str">
        <f>IF(BP7="","",IF(BP7="-","【-】","【"&amp;SUBSTITUTE(TEXT(BP7,"#,##0.00"),"-","△")&amp;"】"))</f>
        <v>【876.32】</v>
      </c>
      <c r="BQ6" s="21" t="str">
        <f>IF(BQ7="",NA(),BQ7)</f>
        <v>-</v>
      </c>
      <c r="BR6" s="21" t="str">
        <f t="shared" ref="BR6:BZ6" si="8">IF(BR7="",NA(),BR7)</f>
        <v>-</v>
      </c>
      <c r="BS6" s="21" t="str">
        <f t="shared" si="8"/>
        <v>-</v>
      </c>
      <c r="BT6" s="21">
        <f t="shared" si="8"/>
        <v>72.94</v>
      </c>
      <c r="BU6" s="21">
        <f t="shared" si="8"/>
        <v>61.17</v>
      </c>
      <c r="BV6" s="21" t="str">
        <f t="shared" si="8"/>
        <v>-</v>
      </c>
      <c r="BW6" s="21" t="str">
        <f t="shared" si="8"/>
        <v>-</v>
      </c>
      <c r="BX6" s="21" t="str">
        <f t="shared" si="8"/>
        <v>-</v>
      </c>
      <c r="BY6" s="21">
        <f t="shared" si="8"/>
        <v>45.55</v>
      </c>
      <c r="BZ6" s="21">
        <f t="shared" si="8"/>
        <v>38.549999999999997</v>
      </c>
      <c r="CA6" s="20" t="str">
        <f>IF(CA7="","",IF(CA7="-","【-】","【"&amp;SUBSTITUTE(TEXT(CA7,"#,##0.00"),"-","△")&amp;"】"))</f>
        <v>【39.48】</v>
      </c>
      <c r="CB6" s="21" t="str">
        <f>IF(CB7="",NA(),CB7)</f>
        <v>-</v>
      </c>
      <c r="CC6" s="21" t="str">
        <f t="shared" ref="CC6:CK6" si="9">IF(CC7="",NA(),CC7)</f>
        <v>-</v>
      </c>
      <c r="CD6" s="21" t="str">
        <f t="shared" si="9"/>
        <v>-</v>
      </c>
      <c r="CE6" s="21">
        <f t="shared" si="9"/>
        <v>396.76</v>
      </c>
      <c r="CF6" s="21">
        <f t="shared" si="9"/>
        <v>449.81</v>
      </c>
      <c r="CG6" s="21" t="str">
        <f t="shared" si="9"/>
        <v>-</v>
      </c>
      <c r="CH6" s="21" t="str">
        <f t="shared" si="9"/>
        <v>-</v>
      </c>
      <c r="CI6" s="21" t="str">
        <f t="shared" si="9"/>
        <v>-</v>
      </c>
      <c r="CJ6" s="21">
        <f t="shared" si="9"/>
        <v>331.17</v>
      </c>
      <c r="CK6" s="21">
        <f t="shared" si="9"/>
        <v>391.34</v>
      </c>
      <c r="CL6" s="20" t="str">
        <f>IF(CL7="","",IF(CL7="-","【-】","【"&amp;SUBSTITUTE(TEXT(CL7,"#,##0.00"),"-","△")&amp;"】"))</f>
        <v>【390.09】</v>
      </c>
      <c r="CM6" s="21" t="str">
        <f>IF(CM7="",NA(),CM7)</f>
        <v>-</v>
      </c>
      <c r="CN6" s="21" t="str">
        <f t="shared" ref="CN6:CV6" si="10">IF(CN7="",NA(),CN7)</f>
        <v>-</v>
      </c>
      <c r="CO6" s="21" t="str">
        <f t="shared" si="10"/>
        <v>-</v>
      </c>
      <c r="CP6" s="21">
        <f t="shared" si="10"/>
        <v>42.86</v>
      </c>
      <c r="CQ6" s="21">
        <f t="shared" si="10"/>
        <v>42.86</v>
      </c>
      <c r="CR6" s="21" t="str">
        <f t="shared" si="10"/>
        <v>-</v>
      </c>
      <c r="CS6" s="21" t="str">
        <f t="shared" si="10"/>
        <v>-</v>
      </c>
      <c r="CT6" s="21" t="str">
        <f t="shared" si="10"/>
        <v>-</v>
      </c>
      <c r="CU6" s="21">
        <f t="shared" si="10"/>
        <v>45.93</v>
      </c>
      <c r="CV6" s="21">
        <f t="shared" si="10"/>
        <v>44.52</v>
      </c>
      <c r="CW6" s="20" t="str">
        <f>IF(CW7="","",IF(CW7="-","【-】","【"&amp;SUBSTITUTE(TEXT(CW7,"#,##0.00"),"-","△")&amp;"】"))</f>
        <v>【45.56】</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82.98</v>
      </c>
      <c r="DG6" s="21">
        <f t="shared" si="11"/>
        <v>82.9</v>
      </c>
      <c r="DH6" s="20" t="str">
        <f>IF(DH7="","",IF(DH7="-","【-】","【"&amp;SUBSTITUTE(TEXT(DH7,"#,##0.00"),"-","△")&amp;"】"))</f>
        <v>【82.62】</v>
      </c>
      <c r="DI6" s="21" t="str">
        <f>IF(DI7="",NA(),DI7)</f>
        <v>-</v>
      </c>
      <c r="DJ6" s="21" t="str">
        <f t="shared" ref="DJ6:DR6" si="12">IF(DJ7="",NA(),DJ7)</f>
        <v>-</v>
      </c>
      <c r="DK6" s="21" t="str">
        <f t="shared" si="12"/>
        <v>-</v>
      </c>
      <c r="DL6" s="21">
        <f t="shared" si="12"/>
        <v>18.149999999999999</v>
      </c>
      <c r="DM6" s="21">
        <f t="shared" si="12"/>
        <v>36.31</v>
      </c>
      <c r="DN6" s="21" t="str">
        <f t="shared" si="12"/>
        <v>-</v>
      </c>
      <c r="DO6" s="21" t="str">
        <f t="shared" si="12"/>
        <v>-</v>
      </c>
      <c r="DP6" s="21" t="str">
        <f t="shared" si="12"/>
        <v>-</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303445</v>
      </c>
      <c r="D7" s="23">
        <v>46</v>
      </c>
      <c r="E7" s="23">
        <v>18</v>
      </c>
      <c r="F7" s="23">
        <v>1</v>
      </c>
      <c r="G7" s="23">
        <v>0</v>
      </c>
      <c r="H7" s="23" t="s">
        <v>96</v>
      </c>
      <c r="I7" s="23" t="s">
        <v>97</v>
      </c>
      <c r="J7" s="23" t="s">
        <v>98</v>
      </c>
      <c r="K7" s="23" t="s">
        <v>99</v>
      </c>
      <c r="L7" s="23" t="s">
        <v>100</v>
      </c>
      <c r="M7" s="23" t="s">
        <v>101</v>
      </c>
      <c r="N7" s="24" t="s">
        <v>102</v>
      </c>
      <c r="O7" s="24">
        <v>77.44</v>
      </c>
      <c r="P7" s="24">
        <v>3.78</v>
      </c>
      <c r="Q7" s="24">
        <v>100</v>
      </c>
      <c r="R7" s="24">
        <v>4200</v>
      </c>
      <c r="S7" s="24">
        <v>2605</v>
      </c>
      <c r="T7" s="24">
        <v>137.03</v>
      </c>
      <c r="U7" s="24">
        <v>19.010000000000002</v>
      </c>
      <c r="V7" s="24">
        <v>98</v>
      </c>
      <c r="W7" s="24">
        <v>0.36</v>
      </c>
      <c r="X7" s="24">
        <v>272.22000000000003</v>
      </c>
      <c r="Y7" s="24" t="s">
        <v>102</v>
      </c>
      <c r="Z7" s="24" t="s">
        <v>102</v>
      </c>
      <c r="AA7" s="24" t="s">
        <v>102</v>
      </c>
      <c r="AB7" s="24">
        <v>94.89</v>
      </c>
      <c r="AC7" s="24">
        <v>94.89</v>
      </c>
      <c r="AD7" s="24" t="s">
        <v>102</v>
      </c>
      <c r="AE7" s="24" t="s">
        <v>102</v>
      </c>
      <c r="AF7" s="24" t="s">
        <v>102</v>
      </c>
      <c r="AG7" s="24">
        <v>96.48</v>
      </c>
      <c r="AH7" s="24">
        <v>100.84</v>
      </c>
      <c r="AI7" s="24">
        <v>100.11</v>
      </c>
      <c r="AJ7" s="24" t="s">
        <v>102</v>
      </c>
      <c r="AK7" s="24" t="s">
        <v>102</v>
      </c>
      <c r="AL7" s="24" t="s">
        <v>102</v>
      </c>
      <c r="AM7" s="24">
        <v>17.79</v>
      </c>
      <c r="AN7" s="24">
        <v>38.32</v>
      </c>
      <c r="AO7" s="24" t="s">
        <v>102</v>
      </c>
      <c r="AP7" s="24" t="s">
        <v>102</v>
      </c>
      <c r="AQ7" s="24" t="s">
        <v>102</v>
      </c>
      <c r="AR7" s="24">
        <v>224.6</v>
      </c>
      <c r="AS7" s="24">
        <v>135.16999999999999</v>
      </c>
      <c r="AT7" s="24">
        <v>144.34</v>
      </c>
      <c r="AU7" s="24" t="s">
        <v>102</v>
      </c>
      <c r="AV7" s="24" t="s">
        <v>102</v>
      </c>
      <c r="AW7" s="24" t="s">
        <v>102</v>
      </c>
      <c r="AX7" s="24">
        <v>119.08</v>
      </c>
      <c r="AY7" s="24">
        <v>128.09</v>
      </c>
      <c r="AZ7" s="24" t="s">
        <v>102</v>
      </c>
      <c r="BA7" s="24" t="s">
        <v>102</v>
      </c>
      <c r="BB7" s="24" t="s">
        <v>102</v>
      </c>
      <c r="BC7" s="24">
        <v>132.16</v>
      </c>
      <c r="BD7" s="24">
        <v>113.41</v>
      </c>
      <c r="BE7" s="24">
        <v>114.26</v>
      </c>
      <c r="BF7" s="24" t="s">
        <v>102</v>
      </c>
      <c r="BG7" s="24" t="s">
        <v>102</v>
      </c>
      <c r="BH7" s="24" t="s">
        <v>102</v>
      </c>
      <c r="BI7" s="24">
        <v>182.53</v>
      </c>
      <c r="BJ7" s="24">
        <v>0</v>
      </c>
      <c r="BK7" s="24" t="s">
        <v>102</v>
      </c>
      <c r="BL7" s="24" t="s">
        <v>102</v>
      </c>
      <c r="BM7" s="24" t="s">
        <v>102</v>
      </c>
      <c r="BN7" s="24">
        <v>992.16</v>
      </c>
      <c r="BO7" s="24">
        <v>950.64</v>
      </c>
      <c r="BP7" s="24">
        <v>876.32</v>
      </c>
      <c r="BQ7" s="24" t="s">
        <v>102</v>
      </c>
      <c r="BR7" s="24" t="s">
        <v>102</v>
      </c>
      <c r="BS7" s="24" t="s">
        <v>102</v>
      </c>
      <c r="BT7" s="24">
        <v>72.94</v>
      </c>
      <c r="BU7" s="24">
        <v>61.17</v>
      </c>
      <c r="BV7" s="24" t="s">
        <v>102</v>
      </c>
      <c r="BW7" s="24" t="s">
        <v>102</v>
      </c>
      <c r="BX7" s="24" t="s">
        <v>102</v>
      </c>
      <c r="BY7" s="24">
        <v>45.55</v>
      </c>
      <c r="BZ7" s="24">
        <v>38.549999999999997</v>
      </c>
      <c r="CA7" s="24">
        <v>39.479999999999997</v>
      </c>
      <c r="CB7" s="24" t="s">
        <v>102</v>
      </c>
      <c r="CC7" s="24" t="s">
        <v>102</v>
      </c>
      <c r="CD7" s="24" t="s">
        <v>102</v>
      </c>
      <c r="CE7" s="24">
        <v>396.76</v>
      </c>
      <c r="CF7" s="24">
        <v>449.81</v>
      </c>
      <c r="CG7" s="24" t="s">
        <v>102</v>
      </c>
      <c r="CH7" s="24" t="s">
        <v>102</v>
      </c>
      <c r="CI7" s="24" t="s">
        <v>102</v>
      </c>
      <c r="CJ7" s="24">
        <v>331.17</v>
      </c>
      <c r="CK7" s="24">
        <v>391.34</v>
      </c>
      <c r="CL7" s="24">
        <v>390.09</v>
      </c>
      <c r="CM7" s="24" t="s">
        <v>102</v>
      </c>
      <c r="CN7" s="24" t="s">
        <v>102</v>
      </c>
      <c r="CO7" s="24" t="s">
        <v>102</v>
      </c>
      <c r="CP7" s="24">
        <v>42.86</v>
      </c>
      <c r="CQ7" s="24">
        <v>42.86</v>
      </c>
      <c r="CR7" s="24" t="s">
        <v>102</v>
      </c>
      <c r="CS7" s="24" t="s">
        <v>102</v>
      </c>
      <c r="CT7" s="24" t="s">
        <v>102</v>
      </c>
      <c r="CU7" s="24">
        <v>45.93</v>
      </c>
      <c r="CV7" s="24">
        <v>44.52</v>
      </c>
      <c r="CW7" s="24">
        <v>45.56</v>
      </c>
      <c r="CX7" s="24" t="s">
        <v>102</v>
      </c>
      <c r="CY7" s="24" t="s">
        <v>102</v>
      </c>
      <c r="CZ7" s="24" t="s">
        <v>102</v>
      </c>
      <c r="DA7" s="24">
        <v>100</v>
      </c>
      <c r="DB7" s="24">
        <v>100</v>
      </c>
      <c r="DC7" s="24" t="s">
        <v>102</v>
      </c>
      <c r="DD7" s="24" t="s">
        <v>102</v>
      </c>
      <c r="DE7" s="24" t="s">
        <v>102</v>
      </c>
      <c r="DF7" s="24">
        <v>82.98</v>
      </c>
      <c r="DG7" s="24">
        <v>82.9</v>
      </c>
      <c r="DH7" s="24">
        <v>82.62</v>
      </c>
      <c r="DI7" s="24" t="s">
        <v>102</v>
      </c>
      <c r="DJ7" s="24" t="s">
        <v>102</v>
      </c>
      <c r="DK7" s="24" t="s">
        <v>102</v>
      </c>
      <c r="DL7" s="24">
        <v>18.149999999999999</v>
      </c>
      <c r="DM7" s="24">
        <v>36.31</v>
      </c>
      <c r="DN7" s="24" t="s">
        <v>102</v>
      </c>
      <c r="DO7" s="24" t="s">
        <v>102</v>
      </c>
      <c r="DP7" s="24" t="s">
        <v>102</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koya-le0013</cp:lastModifiedBy>
  <cp:lastPrinted>2026-01-29T02:44:31Z</cp:lastPrinted>
  <dcterms:created xsi:type="dcterms:W3CDTF">2025-12-23T06:33:32Z</dcterms:created>
  <dcterms:modified xsi:type="dcterms:W3CDTF">2026-01-29T02:44:32Z</dcterms:modified>
  <cp:category/>
</cp:coreProperties>
</file>