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G-FS-1\Data\企画公室\企画財政係\財政用（整理中）\【公営企業関係】\R7\調査報告関係\R8.01.16　公営企業に係る経営比較分析表（令和６年度決算）の分析等について\回答\"/>
    </mc:Choice>
  </mc:AlternateContent>
  <xr:revisionPtr revIDLastSave="0" documentId="13_ncr:1_{609E542D-EE9C-4B53-A854-D2C76A86717A}" xr6:coauthVersionLast="47" xr6:coauthVersionMax="47" xr10:uidLastSave="{00000000-0000-0000-0000-000000000000}"/>
  <workbookProtection workbookAlgorithmName="SHA-512" workbookHashValue="IptzFz0pncW58isKLSYhHDm/PnP2CmyTEA7IQbbCvWI5wXVhGxz+ThkCA/AefhDNNnCgQD2HXE8YIrzRXs1nYw==" workbookSaltValue="a55EJzzZQVgWg6R4MBF0LQ=="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G85" i="4"/>
  <c r="F85" i="4"/>
  <c r="E85" i="4"/>
  <c r="AT10" i="4"/>
  <c r="AL10" i="4"/>
  <c r="P8" i="4"/>
</calcChain>
</file>

<file path=xl/sharedStrings.xml><?xml version="1.0" encoding="utf-8"?>
<sst xmlns="http://schemas.openxmlformats.org/spreadsheetml/2006/main" count="297" uniqueCount="115">
  <si>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</si>
  <si>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</si>
  <si>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</si>
  <si>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</si>
  <si>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</si>
  <si>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</si>
  <si>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</si>
  <si>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</si>
  <si>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</si>
  <si>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</si>
  <si>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</si>
  <si>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</si>
  <si>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</si>
  <si>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</si>
  <si>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</si>
  <si>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</si>
  <si>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</si>
  <si>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</si>
  <si>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</si>
  <si>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</si>
  <si>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</si>
  <si>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</si>
  <si>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</si>
  <si>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</si>
  <si>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</si>
  <si>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</si>
  <si>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</si>
  <si>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</si>
  <si>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</si>
  <si>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</si>
  <si>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</si>
  <si>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</si>
  <si>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</si>
  <si>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</si>
  <si>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</si>
  <si>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</si>
  <si>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</si>
  <si>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</si>
  <si>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</si>
  <si>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</si>
  <si>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</si>
  <si>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</si>
  <si>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</si>
  <si>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</si>
  <si>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</si>
  <si>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</si>
  <si>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</si>
  <si>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</si>
  <si>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</si>
  <si>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</si>
  <si>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</si>
  <si>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</si>
  <si>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</si>
  <si>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</si>
  <si>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</si>
  <si>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</si>
  <si>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</si>
  <si>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</si>
  <si>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</si>
  <si>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</si>
  <si>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</si>
  <si>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</si>
  <si>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</si>
  <si>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</si>
  <si>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</si>
  <si>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</si>
  <si>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</si>
  <si>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</si>
  <si>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</si>
  <si>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</si>
  <si>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</si>
  <si>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</si>
  <si>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</si>
  <si>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</si>
  <si>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</si>
  <si>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</si>
  <si>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</si>
  <si>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</si>
  <si>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</si>
  <si>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</si>
  <si>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</si>
  <si>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</si>
  <si>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</si>
  <si>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</si>
  <si>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</si>
  <si>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</si>
  <si>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</si>
  <si>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</si>
  <si>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</si>
  <si>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</si>
  <si>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</si>
  <si>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</si>
  <si>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</si>
  <si>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</si>
  <si>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</si>
  <si>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</si>
  <si>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高野町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</si>
  <si>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</si>
  <si>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</si>
  <si>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</si>
  <si>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</si>
  <si>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</si>
  <si>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</si>
  <si>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</si>
  <si>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</si>
  <si>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</si>
  <si>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</si>
  <si>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</si>
  <si>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</si>
  <si>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</si>
  <si>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</si>
  <si>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</si>
  <si>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令和5年4月に法適用を行い会計方式が変わったため、令和4年度以前の指標は表示されていない。
 ①経常収支比率は100％を超えているが、収入の大半は一般会計からの繰入金である。
 ②累積欠損金はない。
 ③流動比率は100％を超えており問題はない。
 ④企業債残高対事業規模比率はゼロとなっている。
 ⑤経費回収率は50％を下回って推移している。
 ⑥汚水処理原価は処理区域内人口が79人と少なく、汚水処理費を賄うほどの使用料を確保するのは困難な状況となっている。
 ⑦施設利用率は50％を下回っており、現状の施設・設備は処理量に対して過大であると考えられる。施設の更新時においては人口動向を踏まえた最適な施設規模やスペック、処理方法についても検討する必要がある。
 ⑧水洗化率は100％に近い水準で推移している。</t>
    <rPh sb="166" eb="168">
      <t>スイイ</t>
    </rPh>
    <rPh sb="347" eb="349">
      <t>スイジュン</t>
    </rPh>
    <rPh sb="350" eb="352">
      <t>スイイ</t>
    </rPh>
    <phoneticPr fontId="4"/>
  </si>
  <si>
    <t xml:space="preserve"> ①有形固定資産減価償却費率は、類似団体平均を下回って低い水準であるが、法適用時にはそれまでの減価償却累計額を控除した金額を帳簿原価としたため、この指標は老朽化の実態を適切に表していないことに留意する必要がある。
 実際には、電気設備等の機械装置は耐用年数を経過して使用しているものもあり、点検や修繕等によって長寿命化を図っている状況である。
　管渠については、平成10年以降の供用開始から27年が経過したところであり、②管渠老朽化率（法定耐用年数50年を超えた管渠）および③管渠改善率は0％である。</t>
    <phoneticPr fontId="4"/>
  </si>
  <si>
    <t>　高野町では、公共下水道・特定環境保全公共下水道・農業集落排水・個別排水処理・生活排水処理と下水道事業を展開しており、下水道の普及啓発に努めている。このうち、農業集落排水は花坂地区の汚水処理を行っている。
　農業集落排水事業は、水洗化率が高いものの、処理区域内人口が少ないため、使用料で汚水処理費を賄うことは困難な状況である。加えて人材確保や物価高騰による経費増加への対応も必要であり、抜本的な改善が課題となっている。
 これまで経費削減に最大限取り組んできたものの、既に削減余地はほぼ尽きており、現行の運営手法を継続するだけでは、将来にわたる事業の持続性を確保することは困難である。今後は、使用料単価の抜本的な見直しに加え汚水処理方法そのものの転換や事業スキームの再構築など、改革施策の検討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</si>
</sst>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3B5-4CA1-96B9-70CBFA56A92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0.03</c:v>
                </c:pt>
                <c:pt idx="4">
                  <c:v>0.03</c:v>
                </c:pt>
              </c:numCache>
            </c:numRef>
          </c:val>
          <c:smooth val="0"/>
          <c:extLst>
            <c:ext xmlns:c16="http://schemas.microsoft.com/office/drawing/2014/chart" uri="{C3380CC4-5D6E-409C-BE32-E72D297353CC}">
              <c16:uniqueId val="{00000001-73B5-4CA1-96B9-70CBFA56A92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55</c:v>
                </c:pt>
                <c:pt idx="4">
                  <c:v>49.38</c:v>
                </c:pt>
              </c:numCache>
            </c:numRef>
          </c:val>
          <c:extLst>
            <c:ext xmlns:c16="http://schemas.microsoft.com/office/drawing/2014/chart" uri="{C3380CC4-5D6E-409C-BE32-E72D297353CC}">
              <c16:uniqueId val="{00000000-22A8-4453-B0D7-AD1A9C1FF38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46.25</c:v>
                </c:pt>
                <c:pt idx="4">
                  <c:v>45.32</c:v>
                </c:pt>
              </c:numCache>
            </c:numRef>
          </c:val>
          <c:smooth val="0"/>
          <c:extLst>
            <c:ext xmlns:c16="http://schemas.microsoft.com/office/drawing/2014/chart" uri="{C3380CC4-5D6E-409C-BE32-E72D297353CC}">
              <c16:uniqueId val="{00000001-22A8-4453-B0D7-AD1A9C1FF38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98.75</c:v>
                </c:pt>
                <c:pt idx="4">
                  <c:v>98.73</c:v>
                </c:pt>
              </c:numCache>
            </c:numRef>
          </c:val>
          <c:extLst>
            <c:ext xmlns:c16="http://schemas.microsoft.com/office/drawing/2014/chart" uri="{C3380CC4-5D6E-409C-BE32-E72D297353CC}">
              <c16:uniqueId val="{00000000-6E99-415A-A960-168C6C49856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83.96</c:v>
                </c:pt>
                <c:pt idx="4">
                  <c:v>83.54</c:v>
                </c:pt>
              </c:numCache>
            </c:numRef>
          </c:val>
          <c:smooth val="0"/>
          <c:extLst>
            <c:ext xmlns:c16="http://schemas.microsoft.com/office/drawing/2014/chart" uri="{C3380CC4-5D6E-409C-BE32-E72D297353CC}">
              <c16:uniqueId val="{00000001-6E99-415A-A960-168C6C49856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118.81</c:v>
                </c:pt>
                <c:pt idx="4">
                  <c:v>127.11</c:v>
                </c:pt>
              </c:numCache>
            </c:numRef>
          </c:val>
          <c:extLst>
            <c:ext xmlns:c16="http://schemas.microsoft.com/office/drawing/2014/chart" uri="{C3380CC4-5D6E-409C-BE32-E72D297353CC}">
              <c16:uniqueId val="{00000000-2A81-4C0D-9FDD-C3F13202037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106.35</c:v>
                </c:pt>
                <c:pt idx="4">
                  <c:v>106.62</c:v>
                </c:pt>
              </c:numCache>
            </c:numRef>
          </c:val>
          <c:smooth val="0"/>
          <c:extLst>
            <c:ext xmlns:c16="http://schemas.microsoft.com/office/drawing/2014/chart" uri="{C3380CC4-5D6E-409C-BE32-E72D297353CC}">
              <c16:uniqueId val="{00000001-2A81-4C0D-9FDD-C3F13202037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3.47</c:v>
                </c:pt>
                <c:pt idx="4">
                  <c:v>6.94</c:v>
                </c:pt>
              </c:numCache>
            </c:numRef>
          </c:val>
          <c:extLst>
            <c:ext xmlns:c16="http://schemas.microsoft.com/office/drawing/2014/chart" uri="{C3380CC4-5D6E-409C-BE32-E72D297353CC}">
              <c16:uniqueId val="{00000000-B8B0-4065-8672-D1FF66F5DAF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25.46</c:v>
                </c:pt>
                <c:pt idx="4">
                  <c:v>24.53</c:v>
                </c:pt>
              </c:numCache>
            </c:numRef>
          </c:val>
          <c:smooth val="0"/>
          <c:extLst>
            <c:ext xmlns:c16="http://schemas.microsoft.com/office/drawing/2014/chart" uri="{C3380CC4-5D6E-409C-BE32-E72D297353CC}">
              <c16:uniqueId val="{00000001-B8B0-4065-8672-D1FF66F5DAF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B03-42ED-9293-43B695EC5A0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0.19</c:v>
                </c:pt>
                <c:pt idx="4" formatCode="#,##0.00;&quot;△&quot;#,##0.00">
                  <c:v>0</c:v>
                </c:pt>
              </c:numCache>
            </c:numRef>
          </c:val>
          <c:smooth val="0"/>
          <c:extLst>
            <c:ext xmlns:c16="http://schemas.microsoft.com/office/drawing/2014/chart" uri="{C3380CC4-5D6E-409C-BE32-E72D297353CC}">
              <c16:uniqueId val="{00000001-EB03-42ED-9293-43B695EC5A0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5B4-429B-9A43-2C7DE7D50EC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129.88999999999999</c:v>
                </c:pt>
                <c:pt idx="4">
                  <c:v>107.99</c:v>
                </c:pt>
              </c:numCache>
            </c:numRef>
          </c:val>
          <c:smooth val="0"/>
          <c:extLst>
            <c:ext xmlns:c16="http://schemas.microsoft.com/office/drawing/2014/chart" uri="{C3380CC4-5D6E-409C-BE32-E72D297353CC}">
              <c16:uniqueId val="{00000001-95B4-429B-9A43-2C7DE7D50EC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85.39</c:v>
                </c:pt>
                <c:pt idx="4">
                  <c:v>111.23</c:v>
                </c:pt>
              </c:numCache>
            </c:numRef>
          </c:val>
          <c:extLst>
            <c:ext xmlns:c16="http://schemas.microsoft.com/office/drawing/2014/chart" uri="{C3380CC4-5D6E-409C-BE32-E72D297353CC}">
              <c16:uniqueId val="{00000000-0CCF-4834-9A7E-860D94C9725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44.04</c:v>
                </c:pt>
                <c:pt idx="4">
                  <c:v>58.25</c:v>
                </c:pt>
              </c:numCache>
            </c:numRef>
          </c:val>
          <c:smooth val="0"/>
          <c:extLst>
            <c:ext xmlns:c16="http://schemas.microsoft.com/office/drawing/2014/chart" uri="{C3380CC4-5D6E-409C-BE32-E72D297353CC}">
              <c16:uniqueId val="{00000001-0CCF-4834-9A7E-860D94C9725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512.84</c:v>
                </c:pt>
                <c:pt idx="4" formatCode="#,##0.00;&quot;△&quot;#,##0.00">
                  <c:v>0</c:v>
                </c:pt>
              </c:numCache>
            </c:numRef>
          </c:val>
          <c:extLst>
            <c:ext xmlns:c16="http://schemas.microsoft.com/office/drawing/2014/chart" uri="{C3380CC4-5D6E-409C-BE32-E72D297353CC}">
              <c16:uniqueId val="{00000000-3743-4D18-ACD6-40B390A982B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839.21</c:v>
                </c:pt>
                <c:pt idx="4">
                  <c:v>791.46</c:v>
                </c:pt>
              </c:numCache>
            </c:numRef>
          </c:val>
          <c:smooth val="0"/>
          <c:extLst>
            <c:ext xmlns:c16="http://schemas.microsoft.com/office/drawing/2014/chart" uri="{C3380CC4-5D6E-409C-BE32-E72D297353CC}">
              <c16:uniqueId val="{00000001-3743-4D18-ACD6-40B390A982B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48.41</c:v>
                </c:pt>
                <c:pt idx="4">
                  <c:v>45.2</c:v>
                </c:pt>
              </c:numCache>
            </c:numRef>
          </c:val>
          <c:extLst>
            <c:ext xmlns:c16="http://schemas.microsoft.com/office/drawing/2014/chart" uri="{C3380CC4-5D6E-409C-BE32-E72D297353CC}">
              <c16:uniqueId val="{00000000-641F-484D-A0DF-15EFCFD0138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52.05</c:v>
                </c:pt>
                <c:pt idx="4">
                  <c:v>47.96</c:v>
                </c:pt>
              </c:numCache>
            </c:numRef>
          </c:val>
          <c:smooth val="0"/>
          <c:extLst>
            <c:ext xmlns:c16="http://schemas.microsoft.com/office/drawing/2014/chart" uri="{C3380CC4-5D6E-409C-BE32-E72D297353CC}">
              <c16:uniqueId val="{00000001-641F-484D-A0DF-15EFCFD0138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291.56</c:v>
                </c:pt>
                <c:pt idx="4">
                  <c:v>333.64</c:v>
                </c:pt>
              </c:numCache>
            </c:numRef>
          </c:val>
          <c:extLst>
            <c:ext xmlns:c16="http://schemas.microsoft.com/office/drawing/2014/chart" uri="{C3380CC4-5D6E-409C-BE32-E72D297353CC}">
              <c16:uniqueId val="{00000000-C39D-475C-AA72-355F5222277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301.86</c:v>
                </c:pt>
                <c:pt idx="4">
                  <c:v>325.85000000000002</c:v>
                </c:pt>
              </c:numCache>
            </c:numRef>
          </c:val>
          <c:smooth val="0"/>
          <c:extLst>
            <c:ext xmlns:c16="http://schemas.microsoft.com/office/drawing/2014/chart" uri="{C3380CC4-5D6E-409C-BE32-E72D297353CC}">
              <c16:uniqueId val="{00000001-C39D-475C-AA72-355F5222277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和歌山県　高野町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2605</v>
      </c>
      <c r="AM8" s="41"/>
      <c r="AN8" s="41"/>
      <c r="AO8" s="41"/>
      <c r="AP8" s="41"/>
      <c r="AQ8" s="41"/>
      <c r="AR8" s="41"/>
      <c r="AS8" s="41"/>
      <c r="AT8" s="34">
        <f>データ!T6</f>
        <v>137.03</v>
      </c>
      <c r="AU8" s="34"/>
      <c r="AV8" s="34"/>
      <c r="AW8" s="34"/>
      <c r="AX8" s="34"/>
      <c r="AY8" s="34"/>
      <c r="AZ8" s="34"/>
      <c r="BA8" s="34"/>
      <c r="BB8" s="34">
        <f>データ!U6</f>
        <v>19.010000000000002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94.35</v>
      </c>
      <c r="J10" s="34"/>
      <c r="K10" s="34"/>
      <c r="L10" s="34"/>
      <c r="M10" s="34"/>
      <c r="N10" s="34"/>
      <c r="O10" s="34"/>
      <c r="P10" s="34">
        <f>データ!P6</f>
        <v>3.05</v>
      </c>
      <c r="Q10" s="34"/>
      <c r="R10" s="34"/>
      <c r="S10" s="34"/>
      <c r="T10" s="34"/>
      <c r="U10" s="34"/>
      <c r="V10" s="34"/>
      <c r="W10" s="34">
        <f>データ!Q6</f>
        <v>100</v>
      </c>
      <c r="X10" s="34"/>
      <c r="Y10" s="34"/>
      <c r="Z10" s="34"/>
      <c r="AA10" s="34"/>
      <c r="AB10" s="34"/>
      <c r="AC10" s="34"/>
      <c r="AD10" s="41">
        <f>データ!R6</f>
        <v>3400</v>
      </c>
      <c r="AE10" s="41"/>
      <c r="AF10" s="41"/>
      <c r="AG10" s="41"/>
      <c r="AH10" s="41"/>
      <c r="AI10" s="41"/>
      <c r="AJ10" s="41"/>
      <c r="AK10" s="2"/>
      <c r="AL10" s="41">
        <f>データ!V6</f>
        <v>79</v>
      </c>
      <c r="AM10" s="41"/>
      <c r="AN10" s="41"/>
      <c r="AO10" s="41"/>
      <c r="AP10" s="41"/>
      <c r="AQ10" s="41"/>
      <c r="AR10" s="41"/>
      <c r="AS10" s="41"/>
      <c r="AT10" s="34">
        <f>データ!W6</f>
        <v>0.08</v>
      </c>
      <c r="AU10" s="34"/>
      <c r="AV10" s="34"/>
      <c r="AW10" s="34"/>
      <c r="AX10" s="34"/>
      <c r="AY10" s="34"/>
      <c r="AZ10" s="34"/>
      <c r="BA10" s="34"/>
      <c r="BB10" s="34">
        <f>データ!X6</f>
        <v>987.5</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112</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ACB3N5CYB6FvgN7hcTWX+v/6/0SEX3nlGom+0nMfrgp8oAXTyyK4B8NFuJsHqm/sbup/74rnVcUdesUcx8SoKQ==" saltValue="Kf8Njuk41VFUld6fiBtOy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303445</v>
      </c>
      <c r="D6" s="19">
        <f t="shared" si="3"/>
        <v>46</v>
      </c>
      <c r="E6" s="19">
        <f t="shared" si="3"/>
        <v>17</v>
      </c>
      <c r="F6" s="19">
        <f t="shared" si="3"/>
        <v>5</v>
      </c>
      <c r="G6" s="19">
        <f t="shared" si="3"/>
        <v>0</v>
      </c>
      <c r="H6" s="19" t="str">
        <f t="shared" si="3"/>
        <v>和歌山県　高野町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94.35</v>
      </c>
      <c r="P6" s="20">
        <f t="shared" si="3"/>
        <v>3.05</v>
      </c>
      <c r="Q6" s="20">
        <f t="shared" si="3"/>
        <v>100</v>
      </c>
      <c r="R6" s="20">
        <f t="shared" si="3"/>
        <v>3400</v>
      </c>
      <c r="S6" s="20">
        <f t="shared" si="3"/>
        <v>2605</v>
      </c>
      <c r="T6" s="20">
        <f t="shared" si="3"/>
        <v>137.03</v>
      </c>
      <c r="U6" s="20">
        <f t="shared" si="3"/>
        <v>19.010000000000002</v>
      </c>
      <c r="V6" s="20">
        <f t="shared" si="3"/>
        <v>79</v>
      </c>
      <c r="W6" s="20">
        <f t="shared" si="3"/>
        <v>0.08</v>
      </c>
      <c r="X6" s="20">
        <f t="shared" si="3"/>
        <v>987.5</v>
      </c>
      <c r="Y6" s="21" t="str">
        <f>IF(Y7="",NA(),Y7)</f>
        <v>-</v>
      </c>
      <c r="Z6" s="21" t="str">
        <f t="shared" ref="Z6:AH6" si="4">IF(Z7="",NA(),Z7)</f>
        <v>-</v>
      </c>
      <c r="AA6" s="21" t="str">
        <f t="shared" si="4"/>
        <v>-</v>
      </c>
      <c r="AB6" s="21">
        <f t="shared" si="4"/>
        <v>118.81</v>
      </c>
      <c r="AC6" s="21">
        <f t="shared" si="4"/>
        <v>127.11</v>
      </c>
      <c r="AD6" s="21" t="str">
        <f t="shared" si="4"/>
        <v>-</v>
      </c>
      <c r="AE6" s="21" t="str">
        <f t="shared" si="4"/>
        <v>-</v>
      </c>
      <c r="AF6" s="21" t="str">
        <f t="shared" si="4"/>
        <v>-</v>
      </c>
      <c r="AG6" s="21">
        <f t="shared" si="4"/>
        <v>106.35</v>
      </c>
      <c r="AH6" s="21">
        <f t="shared" si="4"/>
        <v>106.62</v>
      </c>
      <c r="AI6" s="20" t="str">
        <f>IF(AI7="","",IF(AI7="-","【-】","【"&amp;SUBSTITUTE(TEXT(AI7,"#,##0.00"),"-","△")&amp;"】"))</f>
        <v>【104.30】</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129.88999999999999</v>
      </c>
      <c r="AS6" s="21">
        <f t="shared" si="5"/>
        <v>107.99</v>
      </c>
      <c r="AT6" s="20" t="str">
        <f>IF(AT7="","",IF(AT7="-","【-】","【"&amp;SUBSTITUTE(TEXT(AT7,"#,##0.00"),"-","△")&amp;"】"))</f>
        <v>【102.74】</v>
      </c>
      <c r="AU6" s="21" t="str">
        <f>IF(AU7="",NA(),AU7)</f>
        <v>-</v>
      </c>
      <c r="AV6" s="21" t="str">
        <f t="shared" ref="AV6:BD6" si="6">IF(AV7="",NA(),AV7)</f>
        <v>-</v>
      </c>
      <c r="AW6" s="21" t="str">
        <f t="shared" si="6"/>
        <v>-</v>
      </c>
      <c r="AX6" s="21">
        <f t="shared" si="6"/>
        <v>85.39</v>
      </c>
      <c r="AY6" s="21">
        <f t="shared" si="6"/>
        <v>111.23</v>
      </c>
      <c r="AZ6" s="21" t="str">
        <f t="shared" si="6"/>
        <v>-</v>
      </c>
      <c r="BA6" s="21" t="str">
        <f t="shared" si="6"/>
        <v>-</v>
      </c>
      <c r="BB6" s="21" t="str">
        <f t="shared" si="6"/>
        <v>-</v>
      </c>
      <c r="BC6" s="21">
        <f t="shared" si="6"/>
        <v>44.04</v>
      </c>
      <c r="BD6" s="21">
        <f t="shared" si="6"/>
        <v>58.25</v>
      </c>
      <c r="BE6" s="20" t="str">
        <f>IF(BE7="","",IF(BE7="-","【-】","【"&amp;SUBSTITUTE(TEXT(BE7,"#,##0.00"),"-","△")&amp;"】"))</f>
        <v>【47.19】</v>
      </c>
      <c r="BF6" s="21" t="str">
        <f>IF(BF7="",NA(),BF7)</f>
        <v>-</v>
      </c>
      <c r="BG6" s="21" t="str">
        <f t="shared" ref="BG6:BO6" si="7">IF(BG7="",NA(),BG7)</f>
        <v>-</v>
      </c>
      <c r="BH6" s="21" t="str">
        <f t="shared" si="7"/>
        <v>-</v>
      </c>
      <c r="BI6" s="21">
        <f t="shared" si="7"/>
        <v>512.84</v>
      </c>
      <c r="BJ6" s="20">
        <f t="shared" si="7"/>
        <v>0</v>
      </c>
      <c r="BK6" s="21" t="str">
        <f t="shared" si="7"/>
        <v>-</v>
      </c>
      <c r="BL6" s="21" t="str">
        <f t="shared" si="7"/>
        <v>-</v>
      </c>
      <c r="BM6" s="21" t="str">
        <f t="shared" si="7"/>
        <v>-</v>
      </c>
      <c r="BN6" s="21">
        <f t="shared" si="7"/>
        <v>839.21</v>
      </c>
      <c r="BO6" s="21">
        <f t="shared" si="7"/>
        <v>791.46</v>
      </c>
      <c r="BP6" s="20" t="str">
        <f>IF(BP7="","",IF(BP7="-","【-】","【"&amp;SUBSTITUTE(TEXT(BP7,"#,##0.00"),"-","△")&amp;"】"))</f>
        <v>【798.10】</v>
      </c>
      <c r="BQ6" s="21" t="str">
        <f>IF(BQ7="",NA(),BQ7)</f>
        <v>-</v>
      </c>
      <c r="BR6" s="21" t="str">
        <f t="shared" ref="BR6:BZ6" si="8">IF(BR7="",NA(),BR7)</f>
        <v>-</v>
      </c>
      <c r="BS6" s="21" t="str">
        <f t="shared" si="8"/>
        <v>-</v>
      </c>
      <c r="BT6" s="21">
        <f t="shared" si="8"/>
        <v>48.41</v>
      </c>
      <c r="BU6" s="21">
        <f t="shared" si="8"/>
        <v>45.2</v>
      </c>
      <c r="BV6" s="21" t="str">
        <f t="shared" si="8"/>
        <v>-</v>
      </c>
      <c r="BW6" s="21" t="str">
        <f t="shared" si="8"/>
        <v>-</v>
      </c>
      <c r="BX6" s="21" t="str">
        <f t="shared" si="8"/>
        <v>-</v>
      </c>
      <c r="BY6" s="21">
        <f t="shared" si="8"/>
        <v>52.05</v>
      </c>
      <c r="BZ6" s="21">
        <f t="shared" si="8"/>
        <v>47.96</v>
      </c>
      <c r="CA6" s="20" t="str">
        <f>IF(CA7="","",IF(CA7="-","【-】","【"&amp;SUBSTITUTE(TEXT(CA7,"#,##0.00"),"-","△")&amp;"】"))</f>
        <v>【54.51】</v>
      </c>
      <c r="CB6" s="21" t="str">
        <f>IF(CB7="",NA(),CB7)</f>
        <v>-</v>
      </c>
      <c r="CC6" s="21" t="str">
        <f t="shared" ref="CC6:CK6" si="9">IF(CC7="",NA(),CC7)</f>
        <v>-</v>
      </c>
      <c r="CD6" s="21" t="str">
        <f t="shared" si="9"/>
        <v>-</v>
      </c>
      <c r="CE6" s="21">
        <f t="shared" si="9"/>
        <v>291.56</v>
      </c>
      <c r="CF6" s="21">
        <f t="shared" si="9"/>
        <v>333.64</v>
      </c>
      <c r="CG6" s="21" t="str">
        <f t="shared" si="9"/>
        <v>-</v>
      </c>
      <c r="CH6" s="21" t="str">
        <f t="shared" si="9"/>
        <v>-</v>
      </c>
      <c r="CI6" s="21" t="str">
        <f t="shared" si="9"/>
        <v>-</v>
      </c>
      <c r="CJ6" s="21">
        <f t="shared" si="9"/>
        <v>301.86</v>
      </c>
      <c r="CK6" s="21">
        <f t="shared" si="9"/>
        <v>325.85000000000002</v>
      </c>
      <c r="CL6" s="20" t="str">
        <f>IF(CL7="","",IF(CL7="-","【-】","【"&amp;SUBSTITUTE(TEXT(CL7,"#,##0.00"),"-","△")&amp;"】"))</f>
        <v>【286.33】</v>
      </c>
      <c r="CM6" s="21" t="str">
        <f>IF(CM7="",NA(),CM7)</f>
        <v>-</v>
      </c>
      <c r="CN6" s="21" t="str">
        <f t="shared" ref="CN6:CV6" si="10">IF(CN7="",NA(),CN7)</f>
        <v>-</v>
      </c>
      <c r="CO6" s="21" t="str">
        <f t="shared" si="10"/>
        <v>-</v>
      </c>
      <c r="CP6" s="21">
        <f t="shared" si="10"/>
        <v>55</v>
      </c>
      <c r="CQ6" s="21">
        <f t="shared" si="10"/>
        <v>49.38</v>
      </c>
      <c r="CR6" s="21" t="str">
        <f t="shared" si="10"/>
        <v>-</v>
      </c>
      <c r="CS6" s="21" t="str">
        <f t="shared" si="10"/>
        <v>-</v>
      </c>
      <c r="CT6" s="21" t="str">
        <f t="shared" si="10"/>
        <v>-</v>
      </c>
      <c r="CU6" s="21">
        <f t="shared" si="10"/>
        <v>46.25</v>
      </c>
      <c r="CV6" s="21">
        <f t="shared" si="10"/>
        <v>45.32</v>
      </c>
      <c r="CW6" s="20" t="str">
        <f>IF(CW7="","",IF(CW7="-","【-】","【"&amp;SUBSTITUTE(TEXT(CW7,"#,##0.00"),"-","△")&amp;"】"))</f>
        <v>【49.92】</v>
      </c>
      <c r="CX6" s="21" t="str">
        <f>IF(CX7="",NA(),CX7)</f>
        <v>-</v>
      </c>
      <c r="CY6" s="21" t="str">
        <f t="shared" ref="CY6:DG6" si="11">IF(CY7="",NA(),CY7)</f>
        <v>-</v>
      </c>
      <c r="CZ6" s="21" t="str">
        <f t="shared" si="11"/>
        <v>-</v>
      </c>
      <c r="DA6" s="21">
        <f t="shared" si="11"/>
        <v>98.75</v>
      </c>
      <c r="DB6" s="21">
        <f t="shared" si="11"/>
        <v>98.73</v>
      </c>
      <c r="DC6" s="21" t="str">
        <f t="shared" si="11"/>
        <v>-</v>
      </c>
      <c r="DD6" s="21" t="str">
        <f t="shared" si="11"/>
        <v>-</v>
      </c>
      <c r="DE6" s="21" t="str">
        <f t="shared" si="11"/>
        <v>-</v>
      </c>
      <c r="DF6" s="21">
        <f t="shared" si="11"/>
        <v>83.96</v>
      </c>
      <c r="DG6" s="21">
        <f t="shared" si="11"/>
        <v>83.54</v>
      </c>
      <c r="DH6" s="20" t="str">
        <f>IF(DH7="","",IF(DH7="-","【-】","【"&amp;SUBSTITUTE(TEXT(DH7,"#,##0.00"),"-","△")&amp;"】"))</f>
        <v>【87.80】</v>
      </c>
      <c r="DI6" s="21" t="str">
        <f>IF(DI7="",NA(),DI7)</f>
        <v>-</v>
      </c>
      <c r="DJ6" s="21" t="str">
        <f t="shared" ref="DJ6:DR6" si="12">IF(DJ7="",NA(),DJ7)</f>
        <v>-</v>
      </c>
      <c r="DK6" s="21" t="str">
        <f t="shared" si="12"/>
        <v>-</v>
      </c>
      <c r="DL6" s="21">
        <f t="shared" si="12"/>
        <v>3.47</v>
      </c>
      <c r="DM6" s="21">
        <f t="shared" si="12"/>
        <v>6.94</v>
      </c>
      <c r="DN6" s="21" t="str">
        <f t="shared" si="12"/>
        <v>-</v>
      </c>
      <c r="DO6" s="21" t="str">
        <f t="shared" si="12"/>
        <v>-</v>
      </c>
      <c r="DP6" s="21" t="str">
        <f t="shared" si="12"/>
        <v>-</v>
      </c>
      <c r="DQ6" s="21">
        <f t="shared" si="12"/>
        <v>25.46</v>
      </c>
      <c r="DR6" s="21">
        <f t="shared" si="12"/>
        <v>24.53</v>
      </c>
      <c r="DS6" s="20" t="str">
        <f>IF(DS7="","",IF(DS7="-","【-】","【"&amp;SUBSTITUTE(TEXT(DS7,"#,##0.00"),"-","△")&amp;"】"))</f>
        <v>【28.46】</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0.19</v>
      </c>
      <c r="EC6" s="20">
        <f t="shared" si="13"/>
        <v>0</v>
      </c>
      <c r="ED6" s="20" t="str">
        <f>IF(ED7="","",IF(ED7="-","【-】","【"&amp;SUBSTITUTE(TEXT(ED7,"#,##0.00"),"-","△")&amp;"】"))</f>
        <v>【0.03】</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0.03</v>
      </c>
      <c r="EN6" s="21">
        <f t="shared" si="14"/>
        <v>0.03</v>
      </c>
      <c r="EO6" s="20" t="str">
        <f>IF(EO7="","",IF(EO7="-","【-】","【"&amp;SUBSTITUTE(TEXT(EO7,"#,##0.00"),"-","△")&amp;"】"))</f>
        <v>【0.02】</v>
      </c>
    </row>
    <row r="7" spans="1:148" s="22" customFormat="1" x14ac:dyDescent="0.2">
      <c r="A7" s="14"/>
      <c r="B7" s="23">
        <v>2024</v>
      </c>
      <c r="C7" s="23">
        <v>303445</v>
      </c>
      <c r="D7" s="23">
        <v>46</v>
      </c>
      <c r="E7" s="23">
        <v>17</v>
      </c>
      <c r="F7" s="23">
        <v>5</v>
      </c>
      <c r="G7" s="23">
        <v>0</v>
      </c>
      <c r="H7" s="23" t="s">
        <v>96</v>
      </c>
      <c r="I7" s="23" t="s">
        <v>97</v>
      </c>
      <c r="J7" s="23" t="s">
        <v>98</v>
      </c>
      <c r="K7" s="23" t="s">
        <v>99</v>
      </c>
      <c r="L7" s="23" t="s">
        <v>100</v>
      </c>
      <c r="M7" s="23" t="s">
        <v>101</v>
      </c>
      <c r="N7" s="24" t="s">
        <v>102</v>
      </c>
      <c r="O7" s="24">
        <v>94.35</v>
      </c>
      <c r="P7" s="24">
        <v>3.05</v>
      </c>
      <c r="Q7" s="24">
        <v>100</v>
      </c>
      <c r="R7" s="24">
        <v>3400</v>
      </c>
      <c r="S7" s="24">
        <v>2605</v>
      </c>
      <c r="T7" s="24">
        <v>137.03</v>
      </c>
      <c r="U7" s="24">
        <v>19.010000000000002</v>
      </c>
      <c r="V7" s="24">
        <v>79</v>
      </c>
      <c r="W7" s="24">
        <v>0.08</v>
      </c>
      <c r="X7" s="24">
        <v>987.5</v>
      </c>
      <c r="Y7" s="24" t="s">
        <v>102</v>
      </c>
      <c r="Z7" s="24" t="s">
        <v>102</v>
      </c>
      <c r="AA7" s="24" t="s">
        <v>102</v>
      </c>
      <c r="AB7" s="24">
        <v>118.81</v>
      </c>
      <c r="AC7" s="24">
        <v>127.11</v>
      </c>
      <c r="AD7" s="24" t="s">
        <v>102</v>
      </c>
      <c r="AE7" s="24" t="s">
        <v>102</v>
      </c>
      <c r="AF7" s="24" t="s">
        <v>102</v>
      </c>
      <c r="AG7" s="24">
        <v>106.35</v>
      </c>
      <c r="AH7" s="24">
        <v>106.62</v>
      </c>
      <c r="AI7" s="24">
        <v>104.3</v>
      </c>
      <c r="AJ7" s="24" t="s">
        <v>102</v>
      </c>
      <c r="AK7" s="24" t="s">
        <v>102</v>
      </c>
      <c r="AL7" s="24" t="s">
        <v>102</v>
      </c>
      <c r="AM7" s="24">
        <v>0</v>
      </c>
      <c r="AN7" s="24">
        <v>0</v>
      </c>
      <c r="AO7" s="24" t="s">
        <v>102</v>
      </c>
      <c r="AP7" s="24" t="s">
        <v>102</v>
      </c>
      <c r="AQ7" s="24" t="s">
        <v>102</v>
      </c>
      <c r="AR7" s="24">
        <v>129.88999999999999</v>
      </c>
      <c r="AS7" s="24">
        <v>107.99</v>
      </c>
      <c r="AT7" s="24">
        <v>102.74</v>
      </c>
      <c r="AU7" s="24" t="s">
        <v>102</v>
      </c>
      <c r="AV7" s="24" t="s">
        <v>102</v>
      </c>
      <c r="AW7" s="24" t="s">
        <v>102</v>
      </c>
      <c r="AX7" s="24">
        <v>85.39</v>
      </c>
      <c r="AY7" s="24">
        <v>111.23</v>
      </c>
      <c r="AZ7" s="24" t="s">
        <v>102</v>
      </c>
      <c r="BA7" s="24" t="s">
        <v>102</v>
      </c>
      <c r="BB7" s="24" t="s">
        <v>102</v>
      </c>
      <c r="BC7" s="24">
        <v>44.04</v>
      </c>
      <c r="BD7" s="24">
        <v>58.25</v>
      </c>
      <c r="BE7" s="24">
        <v>47.19</v>
      </c>
      <c r="BF7" s="24" t="s">
        <v>102</v>
      </c>
      <c r="BG7" s="24" t="s">
        <v>102</v>
      </c>
      <c r="BH7" s="24" t="s">
        <v>102</v>
      </c>
      <c r="BI7" s="24">
        <v>512.84</v>
      </c>
      <c r="BJ7" s="24">
        <v>0</v>
      </c>
      <c r="BK7" s="24" t="s">
        <v>102</v>
      </c>
      <c r="BL7" s="24" t="s">
        <v>102</v>
      </c>
      <c r="BM7" s="24" t="s">
        <v>102</v>
      </c>
      <c r="BN7" s="24">
        <v>839.21</v>
      </c>
      <c r="BO7" s="24">
        <v>791.46</v>
      </c>
      <c r="BP7" s="24">
        <v>798.1</v>
      </c>
      <c r="BQ7" s="24" t="s">
        <v>102</v>
      </c>
      <c r="BR7" s="24" t="s">
        <v>102</v>
      </c>
      <c r="BS7" s="24" t="s">
        <v>102</v>
      </c>
      <c r="BT7" s="24">
        <v>48.41</v>
      </c>
      <c r="BU7" s="24">
        <v>45.2</v>
      </c>
      <c r="BV7" s="24" t="s">
        <v>102</v>
      </c>
      <c r="BW7" s="24" t="s">
        <v>102</v>
      </c>
      <c r="BX7" s="24" t="s">
        <v>102</v>
      </c>
      <c r="BY7" s="24">
        <v>52.05</v>
      </c>
      <c r="BZ7" s="24">
        <v>47.96</v>
      </c>
      <c r="CA7" s="24">
        <v>54.51</v>
      </c>
      <c r="CB7" s="24" t="s">
        <v>102</v>
      </c>
      <c r="CC7" s="24" t="s">
        <v>102</v>
      </c>
      <c r="CD7" s="24" t="s">
        <v>102</v>
      </c>
      <c r="CE7" s="24">
        <v>291.56</v>
      </c>
      <c r="CF7" s="24">
        <v>333.64</v>
      </c>
      <c r="CG7" s="24" t="s">
        <v>102</v>
      </c>
      <c r="CH7" s="24" t="s">
        <v>102</v>
      </c>
      <c r="CI7" s="24" t="s">
        <v>102</v>
      </c>
      <c r="CJ7" s="24">
        <v>301.86</v>
      </c>
      <c r="CK7" s="24">
        <v>325.85000000000002</v>
      </c>
      <c r="CL7" s="24">
        <v>286.33</v>
      </c>
      <c r="CM7" s="24" t="s">
        <v>102</v>
      </c>
      <c r="CN7" s="24" t="s">
        <v>102</v>
      </c>
      <c r="CO7" s="24" t="s">
        <v>102</v>
      </c>
      <c r="CP7" s="24">
        <v>55</v>
      </c>
      <c r="CQ7" s="24">
        <v>49.38</v>
      </c>
      <c r="CR7" s="24" t="s">
        <v>102</v>
      </c>
      <c r="CS7" s="24" t="s">
        <v>102</v>
      </c>
      <c r="CT7" s="24" t="s">
        <v>102</v>
      </c>
      <c r="CU7" s="24">
        <v>46.25</v>
      </c>
      <c r="CV7" s="24">
        <v>45.32</v>
      </c>
      <c r="CW7" s="24">
        <v>49.92</v>
      </c>
      <c r="CX7" s="24" t="s">
        <v>102</v>
      </c>
      <c r="CY7" s="24" t="s">
        <v>102</v>
      </c>
      <c r="CZ7" s="24" t="s">
        <v>102</v>
      </c>
      <c r="DA7" s="24">
        <v>98.75</v>
      </c>
      <c r="DB7" s="24">
        <v>98.73</v>
      </c>
      <c r="DC7" s="24" t="s">
        <v>102</v>
      </c>
      <c r="DD7" s="24" t="s">
        <v>102</v>
      </c>
      <c r="DE7" s="24" t="s">
        <v>102</v>
      </c>
      <c r="DF7" s="24">
        <v>83.96</v>
      </c>
      <c r="DG7" s="24">
        <v>83.54</v>
      </c>
      <c r="DH7" s="24">
        <v>87.8</v>
      </c>
      <c r="DI7" s="24" t="s">
        <v>102</v>
      </c>
      <c r="DJ7" s="24" t="s">
        <v>102</v>
      </c>
      <c r="DK7" s="24" t="s">
        <v>102</v>
      </c>
      <c r="DL7" s="24">
        <v>3.47</v>
      </c>
      <c r="DM7" s="24">
        <v>6.94</v>
      </c>
      <c r="DN7" s="24" t="s">
        <v>102</v>
      </c>
      <c r="DO7" s="24" t="s">
        <v>102</v>
      </c>
      <c r="DP7" s="24" t="s">
        <v>102</v>
      </c>
      <c r="DQ7" s="24">
        <v>25.46</v>
      </c>
      <c r="DR7" s="24">
        <v>24.53</v>
      </c>
      <c r="DS7" s="24">
        <v>28.46</v>
      </c>
      <c r="DT7" s="24" t="s">
        <v>102</v>
      </c>
      <c r="DU7" s="24" t="s">
        <v>102</v>
      </c>
      <c r="DV7" s="24" t="s">
        <v>102</v>
      </c>
      <c r="DW7" s="24">
        <v>0</v>
      </c>
      <c r="DX7" s="24">
        <v>0</v>
      </c>
      <c r="DY7" s="24" t="s">
        <v>102</v>
      </c>
      <c r="DZ7" s="24" t="s">
        <v>102</v>
      </c>
      <c r="EA7" s="24" t="s">
        <v>102</v>
      </c>
      <c r="EB7" s="24">
        <v>0.19</v>
      </c>
      <c r="EC7" s="24">
        <v>0</v>
      </c>
      <c r="ED7" s="24">
        <v>0.03</v>
      </c>
      <c r="EE7" s="24" t="s">
        <v>102</v>
      </c>
      <c r="EF7" s="24" t="s">
        <v>102</v>
      </c>
      <c r="EG7" s="24" t="s">
        <v>102</v>
      </c>
      <c r="EH7" s="24">
        <v>0</v>
      </c>
      <c r="EI7" s="24">
        <v>0</v>
      </c>
      <c r="EJ7" s="24" t="s">
        <v>102</v>
      </c>
      <c r="EK7" s="24" t="s">
        <v>102</v>
      </c>
      <c r="EL7" s="24" t="s">
        <v>102</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koya-le0013</cp:lastModifiedBy>
  <cp:lastPrinted>2026-01-29T02:59:21Z</cp:lastPrinted>
  <dcterms:created xsi:type="dcterms:W3CDTF">2025-12-23T06:21:59Z</dcterms:created>
  <dcterms:modified xsi:type="dcterms:W3CDTF">2026-01-29T03:00:12Z</dcterms:modified>
  <cp:category/>
</cp:coreProperties>
</file>